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20370" windowHeight="11250" firstSheet="6" activeTab="12"/>
  </bookViews>
  <sheets>
    <sheet name="janvier 2021" sheetId="1" r:id="rId1"/>
    <sheet name="février 2021" sheetId="2" r:id="rId2"/>
    <sheet name="mars 2021" sheetId="3" r:id="rId3"/>
    <sheet name="avril 2021" sheetId="4" r:id="rId4"/>
    <sheet name="mai 2021" sheetId="5" r:id="rId5"/>
    <sheet name="juin 2021" sheetId="6" r:id="rId6"/>
    <sheet name="juillet 2021" sheetId="7" r:id="rId7"/>
    <sheet name="aout 2021" sheetId="8" r:id="rId8"/>
    <sheet name="septembre 2021" sheetId="9" r:id="rId9"/>
    <sheet name="octobre 2021" sheetId="10" r:id="rId10"/>
    <sheet name="novembre 2021" sheetId="11" r:id="rId11"/>
    <sheet name="décembre 2021" sheetId="12" r:id="rId12"/>
    <sheet name="bilan 2021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/>
  <calcPr fullCalcOnLoad="1"/>
</workbook>
</file>

<file path=xl/comments1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D11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+25 connexion salariées</t>
        </r>
      </text>
    </comment>
  </commentList>
</comments>
</file>

<file path=xl/comments10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D117" authorId="1">
      <text>
        <r>
          <rPr>
            <b/>
            <sz val="9"/>
            <rFont val="Tahoma"/>
            <family val="0"/>
          </rPr>
          <t>Gisèle Fray:</t>
        </r>
        <r>
          <rPr>
            <sz val="9"/>
            <rFont val="Tahoma"/>
            <family val="0"/>
          </rPr>
          <t xml:space="preserve">
+26 connexions salariées</t>
        </r>
      </text>
    </comment>
    <comment ref="D220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42 labyrinthe - 3 pers rembour car annulation nocturne</t>
        </r>
      </text>
    </comment>
    <comment ref="D212" authorId="1">
      <text>
        <r>
          <rPr>
            <b/>
            <sz val="9"/>
            <rFont val="Tahoma"/>
            <family val="0"/>
          </rPr>
          <t>Gisèle Fray:</t>
        </r>
        <r>
          <rPr>
            <sz val="9"/>
            <rFont val="Tahoma"/>
            <family val="0"/>
          </rPr>
          <t xml:space="preserve">
371€-24 € à déduire car remb annulation nocturne</t>
        </r>
      </text>
    </comment>
    <comment ref="B131" authorId="1">
      <text>
        <r>
          <rPr>
            <b/>
            <sz val="9"/>
            <rFont val="Tahoma"/>
            <family val="0"/>
          </rPr>
          <t>Gisèle Fray:</t>
        </r>
        <r>
          <rPr>
            <sz val="9"/>
            <rFont val="Tahoma"/>
            <family val="0"/>
          </rPr>
          <t xml:space="preserve">
60 moitry +50 OT Elloha</t>
        </r>
      </text>
    </comment>
    <comment ref="B133" authorId="1">
      <text>
        <r>
          <rPr>
            <b/>
            <sz val="9"/>
            <rFont val="Tahoma"/>
            <family val="0"/>
          </rPr>
          <t>Gisèle Fray:</t>
        </r>
        <r>
          <rPr>
            <sz val="9"/>
            <rFont val="Tahoma"/>
            <family val="0"/>
          </rPr>
          <t xml:space="preserve">
10 elloha ot + 12 moitry</t>
        </r>
      </text>
    </comment>
  </commentList>
</comments>
</file>

<file path=xl/comments11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D11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+10 connexions salariées</t>
        </r>
      </text>
    </comment>
    <comment ref="D275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1 tennis</t>
        </r>
      </text>
    </comment>
  </commentList>
</comments>
</file>

<file path=xl/comments12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D11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+30  connexions salariées</t>
        </r>
      </text>
    </comment>
    <comment ref="B306" authorId="1">
      <text>
        <r>
          <rPr>
            <b/>
            <sz val="9"/>
            <rFont val="Tahoma"/>
            <family val="0"/>
          </rPr>
          <t>Gisèle Fray:</t>
        </r>
        <r>
          <rPr>
            <sz val="9"/>
            <rFont val="Tahoma"/>
            <family val="0"/>
          </rPr>
          <t xml:space="preserve">
+34 archivés</t>
        </r>
      </text>
    </comment>
    <comment ref="E192" authorId="1">
      <text>
        <r>
          <rPr>
            <b/>
            <sz val="9"/>
            <rFont val="Tahoma"/>
            <family val="0"/>
          </rPr>
          <t>Gisèle Fray:</t>
        </r>
        <r>
          <rPr>
            <sz val="9"/>
            <rFont val="Tahoma"/>
            <family val="0"/>
          </rPr>
          <t xml:space="preserve">
Chiffres Miramont 1171 et Pimbo 1190</t>
        </r>
      </text>
    </comment>
    <comment ref="C192" authorId="1">
      <text>
        <r>
          <rPr>
            <b/>
            <sz val="9"/>
            <rFont val="Tahoma"/>
            <family val="0"/>
          </rPr>
          <t>Gisèle Fray:</t>
        </r>
        <r>
          <rPr>
            <sz val="9"/>
            <rFont val="Tahoma"/>
            <family val="0"/>
          </rPr>
          <t xml:space="preserve">
Chiffres Cité Verte</t>
        </r>
      </text>
    </comment>
  </commentList>
</comments>
</file>

<file path=xl/comments13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E192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Miramont et Pimbo
</t>
        </r>
      </text>
    </comment>
    <comment ref="C192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Cité Verte</t>
        </r>
      </text>
    </comment>
  </commentList>
</comments>
</file>

<file path=xl/comments2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D11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+ 28 connexions salariées
</t>
        </r>
      </text>
    </comment>
  </commentList>
</comments>
</file>

<file path=xl/comments3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D11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+23 connexions salariées</t>
        </r>
      </text>
    </comment>
  </commentList>
</comments>
</file>

<file path=xl/comments4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A179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circuits fermés Confinement</t>
        </r>
      </text>
    </comment>
    <comment ref="D11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+17 salariées connexion</t>
        </r>
      </text>
    </comment>
  </commentList>
</comments>
</file>

<file path=xl/comments5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D11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+21 connexions salariées</t>
        </r>
      </text>
    </comment>
  </commentList>
</comments>
</file>

<file path=xl/comments6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D11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+ 36 connexions salariées</t>
        </r>
      </text>
    </comment>
    <comment ref="B281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billetterie Elloha</t>
        </r>
      </text>
    </comment>
  </commentList>
</comments>
</file>

<file path=xl/comments7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A172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Rue St Girons fermée (travaux) à compter du 12 juillet en semaine jusqu'au 23 juillet inclus. Donc les visiteurs se perdent pour accéder à la crypte</t>
        </r>
      </text>
    </comment>
    <comment ref="D11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+ 41 connexions salariées</t>
        </r>
      </text>
    </comment>
    <comment ref="B11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très bizarre, si peu de connexions</t>
        </r>
      </text>
    </comment>
    <comment ref="B198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1453,5+282,19 musée</t>
        </r>
      </text>
    </comment>
    <comment ref="B199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66 musée+297 ot</t>
        </r>
      </text>
    </comment>
    <comment ref="C198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84,50 crypte+64 ot</t>
        </r>
      </text>
    </comment>
    <comment ref="C199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18 ot +26 crypte</t>
        </r>
      </text>
    </comment>
    <comment ref="B250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39 musique vivante  </t>
        </r>
      </text>
    </comment>
    <comment ref="D275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4 tennis +80 canoe+2 stage canoe</t>
        </r>
      </text>
    </comment>
    <comment ref="D220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37 gaujacq journée +19 nocturne gaujacq + 6 labyrinthe de chalosse</t>
        </r>
      </text>
    </comment>
    <comment ref="B131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50 euros visite faite par moitry +99 OT</t>
        </r>
      </text>
    </comment>
    <comment ref="B133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11 personnes visite faite par moitry + 24 ot</t>
        </r>
      </text>
    </comment>
  </commentList>
</comments>
</file>

<file path=xl/comments8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D11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+23 salariées</t>
        </r>
      </text>
    </comment>
    <comment ref="B131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45  euros Moitry direct + 232 ot</t>
        </r>
      </text>
    </comment>
    <comment ref="B133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9 personnes moitry direct +47 ot
</t>
        </r>
      </text>
    </comment>
    <comment ref="B168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25 per vis monstrueuses +267journées</t>
        </r>
      </text>
    </comment>
    <comment ref="B16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101 euros visites monstrueuses +1549 euros journée</t>
        </r>
      </text>
    </comment>
    <comment ref="C199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9 crypte +48 ot</t>
        </r>
      </text>
    </comment>
    <comment ref="C198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35 crypte + 214,85 ot</t>
        </r>
      </text>
    </comment>
    <comment ref="B199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76 musée +498 ot</t>
        </r>
      </text>
    </comment>
    <comment ref="B198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2538,55 ot +263,40 musée
</t>
        </r>
      </text>
    </comment>
    <comment ref="D275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180 personnes canoé +3 tennis</t>
        </r>
      </text>
    </comment>
    <comment ref="D220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159 journée gaujacq + 15 nocturne +59labyrinthe</t>
        </r>
      </text>
    </comment>
  </commentList>
</comments>
</file>

<file path=xl/comments9.xml><?xml version="1.0" encoding="utf-8"?>
<comments xmlns="http://schemas.openxmlformats.org/spreadsheetml/2006/main">
  <authors>
    <author>OT Hagetmau</author>
    <author>Gis?le Fray</author>
  </authors>
  <commentList>
    <comment ref="A63" authorId="0">
      <text>
        <r>
          <rPr>
            <sz val="9"/>
            <rFont val="Tahoma"/>
            <family val="2"/>
          </rPr>
          <t>2 jeudis avec fermeture le matin et ouverture l'après midi = 1 journée comptabilisée</t>
        </r>
      </text>
    </comment>
    <comment ref="A74" authorId="0">
      <text>
        <r>
          <rPr>
            <b/>
            <sz val="9"/>
            <rFont val="Tahoma"/>
            <family val="2"/>
          </rPr>
          <t>ANT/ ateliers personnalisés / petit dej dating / rdv perso aux prestataires...</t>
        </r>
        <r>
          <rPr>
            <sz val="9"/>
            <rFont val="Tahoma"/>
            <family val="2"/>
          </rPr>
          <t xml:space="preserve">
</t>
        </r>
      </text>
    </comment>
    <comment ref="D117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+37 connexions salariées</t>
        </r>
      </text>
    </comment>
    <comment ref="B174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dont 74 JEP</t>
        </r>
      </text>
    </comment>
    <comment ref="B199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161 OT + 14 musée</t>
        </r>
      </text>
    </comment>
    <comment ref="B198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764,25 OT + 71,20  musée</t>
        </r>
      </text>
    </comment>
    <comment ref="C199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24 + 26 crypte</t>
        </r>
      </text>
    </comment>
    <comment ref="C198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109,90 +86,50€ crypte</t>
        </r>
      </text>
    </comment>
    <comment ref="B76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Musée samadet 2 mois 88 clics. Arthous 84 clic sur 2 mois. Taux de rebond très bas pour les deux</t>
        </r>
      </text>
    </comment>
    <comment ref="B131" authorId="1">
      <text>
        <r>
          <rPr>
            <b/>
            <sz val="9"/>
            <rFont val="Tahoma"/>
            <family val="2"/>
          </rPr>
          <t>Gisèle Fray:</t>
        </r>
        <r>
          <rPr>
            <sz val="9"/>
            <rFont val="Tahoma"/>
            <family val="2"/>
          </rPr>
          <t xml:space="preserve">
80 hors saison +74 elloha + 146 JEP</t>
        </r>
      </text>
    </comment>
    <comment ref="B133" authorId="1">
      <text>
        <r>
          <rPr>
            <b/>
            <sz val="9"/>
            <rFont val="Tahoma"/>
            <family val="0"/>
          </rPr>
          <t>Gisèle Fray:</t>
        </r>
        <r>
          <rPr>
            <sz val="9"/>
            <rFont val="Tahoma"/>
            <family val="0"/>
          </rPr>
          <t xml:space="preserve">
15 elloha + 17 moitry hors saison + 73 JEP
</t>
        </r>
      </text>
    </comment>
  </commentList>
</comments>
</file>

<file path=xl/sharedStrings.xml><?xml version="1.0" encoding="utf-8"?>
<sst xmlns="http://schemas.openxmlformats.org/spreadsheetml/2006/main" count="3423" uniqueCount="218">
  <si>
    <t xml:space="preserve">              </t>
  </si>
  <si>
    <t>Assurer le suivi du système qualité</t>
  </si>
  <si>
    <t>Mesurer la satisfaction des touristes</t>
  </si>
  <si>
    <t>Nombre de réclamations ou remarques concernant l'OT</t>
  </si>
  <si>
    <t xml:space="preserve">Nombre de réclamations ou remarques concernant les prestataires </t>
  </si>
  <si>
    <t>Mesurer la satisfaction des socioprofessionnels, élus et partenaires</t>
  </si>
  <si>
    <t>Nombre de réponses au questionnaire visiteurs</t>
  </si>
  <si>
    <t>Nombre de connexion wifi tourisme</t>
  </si>
  <si>
    <t>INDICATEURS D'EFFICACITE ou DE FONCTIONNEMENT</t>
  </si>
  <si>
    <t>Nombre de réunions internes</t>
  </si>
  <si>
    <t>Nombre suggestions du personnel</t>
  </si>
  <si>
    <t>INDICATEURS DE SATISFACTION ou QUALITE</t>
  </si>
  <si>
    <t>Nombre remarques concernant équipements, signaliétique</t>
  </si>
  <si>
    <t>ACCUEIL - Assurer le suivi de l'activité touristique</t>
  </si>
  <si>
    <t xml:space="preserve">Touristiques </t>
  </si>
  <si>
    <t xml:space="preserve">Non Touristiques </t>
  </si>
  <si>
    <t xml:space="preserve">France </t>
  </si>
  <si>
    <t xml:space="preserve">Landes </t>
  </si>
  <si>
    <t xml:space="preserve">Ile de France </t>
  </si>
  <si>
    <t xml:space="preserve">Pays de la Loire </t>
  </si>
  <si>
    <t xml:space="preserve">Nouvelle Aquitaine </t>
  </si>
  <si>
    <t xml:space="preserve">Occitanie </t>
  </si>
  <si>
    <t xml:space="preserve">Autres régions de France </t>
  </si>
  <si>
    <t xml:space="preserve">Etrangers </t>
  </si>
  <si>
    <t xml:space="preserve">Royaume Uni </t>
  </si>
  <si>
    <t>Espagne</t>
  </si>
  <si>
    <t xml:space="preserve">Allemagne </t>
  </si>
  <si>
    <t xml:space="preserve">Belgique </t>
  </si>
  <si>
    <t xml:space="preserve">Pays Bas </t>
  </si>
  <si>
    <t xml:space="preserve">Autres Pays </t>
  </si>
  <si>
    <t xml:space="preserve">Origine visiteurs (guichet) tourstiques et non touristiques </t>
  </si>
  <si>
    <t xml:space="preserve">Nombre de demandes email touristiques </t>
  </si>
  <si>
    <t xml:space="preserve">Nombre de courrier reçus touristiques </t>
  </si>
  <si>
    <t xml:space="preserve">Nombre d'appels téléphoniques reçus touristiques </t>
  </si>
  <si>
    <t>Nombre de contacts visiteurs</t>
  </si>
  <si>
    <t xml:space="preserve">Nombre de personnes </t>
  </si>
  <si>
    <t xml:space="preserve">Budget prévsionnel </t>
  </si>
  <si>
    <t xml:space="preserve">Budget définitif </t>
  </si>
  <si>
    <t xml:space="preserve">RESSOURCES FINANCIERES </t>
  </si>
  <si>
    <t xml:space="preserve">INDICATEURS DE GESTION </t>
  </si>
  <si>
    <t xml:space="preserve">Jours d'ouverture </t>
  </si>
  <si>
    <t xml:space="preserve">BIT Hagetmau </t>
  </si>
  <si>
    <t xml:space="preserve">Siège Saint Sever </t>
  </si>
  <si>
    <t xml:space="preserve">Samedi +4h </t>
  </si>
  <si>
    <t xml:space="preserve">Samedi -4h </t>
  </si>
  <si>
    <t xml:space="preserve">Dimanche -4h </t>
  </si>
  <si>
    <t xml:space="preserve">Dimanche +4h </t>
  </si>
  <si>
    <t xml:space="preserve">Jours feriés -4h </t>
  </si>
  <si>
    <t xml:space="preserve">Jours feriés +4h </t>
  </si>
  <si>
    <t xml:space="preserve">PRESTATAIRES </t>
  </si>
  <si>
    <t>Nombre de prestataires</t>
  </si>
  <si>
    <t>CA €</t>
  </si>
  <si>
    <t xml:space="preserve">BOUTIQUE </t>
  </si>
  <si>
    <t xml:space="preserve">CA€ </t>
  </si>
  <si>
    <t xml:space="preserve">Nombre de produits vendus </t>
  </si>
  <si>
    <t xml:space="preserve">Benef OT </t>
  </si>
  <si>
    <t xml:space="preserve">Recettes créés pour le compte d'un tiers </t>
  </si>
  <si>
    <t xml:space="preserve">MAISON DE LA CERAMIQUE - SAMADET </t>
  </si>
  <si>
    <t xml:space="preserve">MUSEE DES JACOBINS  - SAINT SEVER </t>
  </si>
  <si>
    <t>COMMERCIALISATION VISITES</t>
  </si>
  <si>
    <t xml:space="preserve">BILLETTERIE </t>
  </si>
  <si>
    <t xml:space="preserve">Marquèze </t>
  </si>
  <si>
    <t xml:space="preserve">Soirées Nocturnes Marquèze </t>
  </si>
  <si>
    <t xml:space="preserve">Brassempouy </t>
  </si>
  <si>
    <t>SITES TOURISTIQUES</t>
  </si>
  <si>
    <t xml:space="preserve">Musée de la Faiencerie </t>
  </si>
  <si>
    <t xml:space="preserve">EVENEMENTIELS </t>
  </si>
  <si>
    <t xml:space="preserve">RESA TELEPHONIQUE EVENEMENTIELS </t>
  </si>
  <si>
    <t>CA€</t>
  </si>
  <si>
    <t xml:space="preserve">Nombre de tickets vendus </t>
  </si>
  <si>
    <t xml:space="preserve">ACTIVITES </t>
  </si>
  <si>
    <t xml:space="preserve">CONTACTS PRESSE </t>
  </si>
  <si>
    <t xml:space="preserve">COMMUNICATION </t>
  </si>
  <si>
    <t xml:space="preserve">PROMOTION </t>
  </si>
  <si>
    <t xml:space="preserve">FACEBOOK </t>
  </si>
  <si>
    <t xml:space="preserve">jour le plus consulté </t>
  </si>
  <si>
    <t>Nombre de posts</t>
  </si>
  <si>
    <t xml:space="preserve">Nombre de vues </t>
  </si>
  <si>
    <t>Nombre de "j'aime"</t>
  </si>
  <si>
    <t>Nombre de partages</t>
  </si>
  <si>
    <t xml:space="preserve">Nombre de fans en fin de mois </t>
  </si>
  <si>
    <t xml:space="preserve">SITE @ </t>
  </si>
  <si>
    <t xml:space="preserve">Visites </t>
  </si>
  <si>
    <t xml:space="preserve">Durée moyenne </t>
  </si>
  <si>
    <t xml:space="preserve">Pages visionnées </t>
  </si>
  <si>
    <t xml:space="preserve">WIFI GRATUIT </t>
  </si>
  <si>
    <t>Dépenses €</t>
  </si>
  <si>
    <t>Recettes €</t>
  </si>
  <si>
    <t>Subvention CDC €</t>
  </si>
  <si>
    <t>Excédent / Déficit €</t>
  </si>
  <si>
    <t>Catégories</t>
  </si>
  <si>
    <t xml:space="preserve">Pelerins français </t>
  </si>
  <si>
    <t xml:space="preserve">Pelerins étrangers </t>
  </si>
  <si>
    <t xml:space="preserve">Curistes français </t>
  </si>
  <si>
    <t xml:space="preserve">Curistes étrangers </t>
  </si>
  <si>
    <t xml:space="preserve">HALTE JACQUAIRE </t>
  </si>
  <si>
    <t xml:space="preserve">INDICATEURS RH </t>
  </si>
  <si>
    <t xml:space="preserve">Formation </t>
  </si>
  <si>
    <t xml:space="preserve">Thème </t>
  </si>
  <si>
    <t xml:space="preserve">Personne concernée </t>
  </si>
  <si>
    <t>Nombre de dysfonctionnements internes enregistrés par le personnel</t>
  </si>
  <si>
    <t xml:space="preserve">RELATIONS AUX PRESTATAIRES </t>
  </si>
  <si>
    <t xml:space="preserve">Eductours </t>
  </si>
  <si>
    <t xml:space="preserve">Nombre de visites individuelles aux prestataires </t>
  </si>
  <si>
    <t xml:space="preserve">Nombre d'adhérents acquis dans le mois </t>
  </si>
  <si>
    <t xml:space="preserve">Nombre et nature de la rencontre aux prestataires </t>
  </si>
  <si>
    <t>Nombre de réunion élus</t>
  </si>
  <si>
    <t xml:space="preserve">Nombre questionnaires satisfactions prestataires </t>
  </si>
  <si>
    <t xml:space="preserve">resto </t>
  </si>
  <si>
    <t xml:space="preserve">hebergements </t>
  </si>
  <si>
    <t xml:space="preserve">commerces </t>
  </si>
  <si>
    <t xml:space="preserve">Heures de formation </t>
  </si>
  <si>
    <t>Nombre de nuitées adultes</t>
  </si>
  <si>
    <t>Nombre de nuitée enfants</t>
  </si>
  <si>
    <t xml:space="preserve">Nombre de "commentaires" </t>
  </si>
  <si>
    <t xml:space="preserve">Nombre de posts sponsorisés </t>
  </si>
  <si>
    <t>VISITES GUIDEES INDIVIDUELS</t>
  </si>
  <si>
    <t xml:space="preserve">VISITES GUIDEES GROUPES </t>
  </si>
  <si>
    <t xml:space="preserve">FREQUENTATION SITES </t>
  </si>
  <si>
    <t xml:space="preserve"> CA€ </t>
  </si>
  <si>
    <t xml:space="preserve"> Nombre de personnes </t>
  </si>
  <si>
    <t>Bénef OT</t>
  </si>
  <si>
    <t>A l'envers et vue d'en haut</t>
  </si>
  <si>
    <t>Patrimoine et yoga</t>
  </si>
  <si>
    <t>CARTES PECHE</t>
  </si>
  <si>
    <t>TERRA AVENTURA</t>
  </si>
  <si>
    <t>NUITS MUSICALES JACOBINS</t>
  </si>
  <si>
    <t>CA€  avec taxe de séjour</t>
  </si>
  <si>
    <t>Taux moyen engagement publication en %</t>
  </si>
  <si>
    <t>Atelier ANT</t>
  </si>
  <si>
    <t>INSTAGRAM</t>
  </si>
  <si>
    <t xml:space="preserve">Jours semaine (lundi au vendredi) 7h et + </t>
  </si>
  <si>
    <t>NBRE DE NEWSLETTERS</t>
  </si>
  <si>
    <t>BIT Amou</t>
  </si>
  <si>
    <t>BIT Brassempouy</t>
  </si>
  <si>
    <r>
      <rPr>
        <b/>
        <i/>
        <sz val="11"/>
        <color indexed="8"/>
        <rFont val="Calibri"/>
        <family val="2"/>
      </rPr>
      <t>Forêt de Maumesson</t>
    </r>
    <r>
      <rPr>
        <i/>
        <sz val="11"/>
        <color indexed="8"/>
        <rFont val="Calibri"/>
        <family val="2"/>
      </rPr>
      <t xml:space="preserve"> nbr de commentaire déclaré</t>
    </r>
  </si>
  <si>
    <r>
      <rPr>
        <b/>
        <i/>
        <sz val="11"/>
        <color indexed="8"/>
        <rFont val="Calibri"/>
        <family val="2"/>
      </rPr>
      <t>Bastide Geaune</t>
    </r>
    <r>
      <rPr>
        <i/>
        <sz val="11"/>
        <color indexed="8"/>
        <rFont val="Calibri"/>
        <family val="2"/>
      </rPr>
      <t xml:space="preserve"> nbr de commentaire déclaré</t>
    </r>
  </si>
  <si>
    <r>
      <rPr>
        <b/>
        <i/>
        <sz val="11"/>
        <color indexed="8"/>
        <rFont val="Calibri"/>
        <family val="2"/>
      </rPr>
      <t>Amou</t>
    </r>
    <r>
      <rPr>
        <i/>
        <sz val="11"/>
        <color indexed="8"/>
        <rFont val="Calibri"/>
        <family val="2"/>
      </rPr>
      <t xml:space="preserve"> nbr de commentaire déclaré</t>
    </r>
  </si>
  <si>
    <r>
      <rPr>
        <b/>
        <i/>
        <sz val="11"/>
        <color indexed="8"/>
        <rFont val="Calibri"/>
        <family val="2"/>
      </rPr>
      <t>Hagetmau</t>
    </r>
    <r>
      <rPr>
        <i/>
        <sz val="11"/>
        <color indexed="8"/>
        <rFont val="Calibri"/>
        <family val="2"/>
      </rPr>
      <t xml:space="preserve"> nbr de commentaire déclaré</t>
    </r>
  </si>
  <si>
    <t>Les Incontournables</t>
  </si>
  <si>
    <t>Nocturne théatralisée</t>
  </si>
  <si>
    <t>Tablettes Guilhem</t>
  </si>
  <si>
    <t>nombre de tablettes</t>
  </si>
  <si>
    <t>BIT Cave</t>
  </si>
  <si>
    <t>BIT Samadet</t>
  </si>
  <si>
    <t>Total OT Landes Chalosse</t>
  </si>
  <si>
    <t>Benef OT sur 12,20€</t>
  </si>
  <si>
    <t>Autres demandes non touritisques (Mail-Tel-Courrier)</t>
  </si>
  <si>
    <t>château de Gaujacq</t>
  </si>
  <si>
    <t>Nocturne Gaujacq</t>
  </si>
  <si>
    <t>CRYPTE DE ST GIRONS-HAGETMAU</t>
  </si>
  <si>
    <t>NOCTURE CRYPTE ST GIRONS -HAGETMAU</t>
  </si>
  <si>
    <t>Nombre de vue bon plan prestataires</t>
  </si>
  <si>
    <t xml:space="preserve">nombre de vue pop up home page </t>
  </si>
  <si>
    <t>nombre de vue pop up autre page</t>
  </si>
  <si>
    <t>canoé amou</t>
  </si>
  <si>
    <t>tennis amou</t>
  </si>
  <si>
    <t>labyrinthe de chalosse</t>
  </si>
  <si>
    <t>Maison Sentex/Musée</t>
  </si>
  <si>
    <t>Cœur de St Sever légèrement décalé</t>
  </si>
  <si>
    <t>Novillada/corrida St Sever</t>
  </si>
  <si>
    <t>Chansons et mots d'Amou</t>
  </si>
  <si>
    <t>Festival des Abbayes</t>
  </si>
  <si>
    <r>
      <rPr>
        <b/>
        <i/>
        <sz val="11"/>
        <color indexed="8"/>
        <rFont val="Calibri"/>
        <family val="2"/>
      </rPr>
      <t xml:space="preserve">St Sever </t>
    </r>
    <r>
      <rPr>
        <i/>
        <sz val="11"/>
        <color indexed="8"/>
        <rFont val="Calibri"/>
        <family val="2"/>
      </rPr>
      <t>nbr de commentaire déclaré</t>
    </r>
  </si>
  <si>
    <t>nbr de personnes valorisées (x4p)</t>
  </si>
  <si>
    <t>TAXE DE SEJOUR</t>
  </si>
  <si>
    <t>Nombre d'hébergeurs</t>
  </si>
  <si>
    <t>Nombre de lits</t>
  </si>
  <si>
    <t>Nombre de nuitée déclarée</t>
  </si>
  <si>
    <t>Chiffre d'affaires</t>
  </si>
  <si>
    <t xml:space="preserve">Communauté de communes Chalosse Tursan </t>
  </si>
  <si>
    <t>Communauté de communes Pays des Luys</t>
  </si>
  <si>
    <t xml:space="preserve">Synthèse des 2 communautés de communes </t>
  </si>
  <si>
    <t>vendredi</t>
  </si>
  <si>
    <t>PILOT</t>
  </si>
  <si>
    <t>Gisèle</t>
  </si>
  <si>
    <t>Open street map</t>
  </si>
  <si>
    <t>Amandine</t>
  </si>
  <si>
    <t>Virginie</t>
  </si>
  <si>
    <t>Chrystel</t>
  </si>
  <si>
    <t>mardi</t>
  </si>
  <si>
    <r>
      <t>Jours d'ouverture</t>
    </r>
    <r>
      <rPr>
        <b/>
        <sz val="11"/>
        <color indexed="10"/>
        <rFont val="Calibri"/>
        <family val="2"/>
      </rPr>
      <t xml:space="preserve"> confinement à compter du lundi 5 avril</t>
    </r>
  </si>
  <si>
    <t>tendances touristiques</t>
  </si>
  <si>
    <t>Carine</t>
  </si>
  <si>
    <t xml:space="preserve">Nombre de demandes email/chat/formulaire touristiques </t>
  </si>
  <si>
    <t>Visite orgue</t>
  </si>
  <si>
    <t>Nombre de demandes email touristiques /chat/formulaires</t>
  </si>
  <si>
    <t>Benef OT sur 12,60€</t>
  </si>
  <si>
    <t>Arte Flamenco</t>
  </si>
  <si>
    <t>Cœur de ville</t>
  </si>
  <si>
    <t>ganaderia grenet</t>
  </si>
  <si>
    <t>musique vivante</t>
  </si>
  <si>
    <t>total € VG</t>
  </si>
  <si>
    <t>total pax VG</t>
  </si>
  <si>
    <r>
      <t xml:space="preserve">TERRA AVENTURA </t>
    </r>
    <r>
      <rPr>
        <sz val="11"/>
        <color indexed="10"/>
        <rFont val="Calibri"/>
        <family val="2"/>
      </rPr>
      <t>3ème confinement</t>
    </r>
  </si>
  <si>
    <t xml:space="preserve">cœur de ville </t>
  </si>
  <si>
    <t>Mon taux d'histoire</t>
  </si>
  <si>
    <t>total €</t>
  </si>
  <si>
    <t>total pax</t>
  </si>
  <si>
    <t>arte flamenco</t>
  </si>
  <si>
    <t>l'intelligence émotionnelle au service de l'équipe</t>
  </si>
  <si>
    <t>Mets et mots d'Amou</t>
  </si>
  <si>
    <t>En ligne/ internet</t>
  </si>
  <si>
    <t>vente en ligne/internet</t>
  </si>
  <si>
    <t>vente en ligne/internt</t>
  </si>
  <si>
    <t>total euros</t>
  </si>
  <si>
    <t>Mets et mots d'amou</t>
  </si>
  <si>
    <t>Hélène</t>
  </si>
  <si>
    <t>Sandrine</t>
  </si>
  <si>
    <t>fiscalité hébergeurs</t>
  </si>
  <si>
    <t>total vente billet</t>
  </si>
  <si>
    <t>nbr personne</t>
  </si>
  <si>
    <t>nbr commentaire total</t>
  </si>
  <si>
    <t>Anne Etchegoyen</t>
  </si>
  <si>
    <t>Les Incontournables cœur de ville</t>
  </si>
  <si>
    <t>MUSEE DES JACOBINS  - SAINT SEVER avec VG Nocturne</t>
  </si>
  <si>
    <t>cœur de ville /incontournables</t>
  </si>
  <si>
    <t>Maison Sentex avec JEP/Musée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</si>
</sst>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\ &quot;€&quot;"/>
    <numFmt numFmtId="168" formatCode="#,##0.0\ &quot;€&quot;"/>
    <numFmt numFmtId="169" formatCode="#,##0\ &quot;€&quot;"/>
    <numFmt numFmtId="170" formatCode="#,##0\ _€"/>
    <numFmt numFmtId="171" formatCode="#,##0_ ;[Red]\-#,##0\ "/>
    <numFmt numFmtId="172" formatCode="#,##0.00\ _€"/>
    <numFmt numFmtId="173" formatCode="#,##0_ ;\-#,##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ndara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4"/>
      <color indexed="9"/>
      <name val="Calibri"/>
      <family val="0"/>
    </font>
    <font>
      <sz val="12"/>
      <color indexed="9"/>
      <name val="Calibri"/>
      <family val="0"/>
    </font>
    <font>
      <sz val="12"/>
      <color indexed="63"/>
      <name val="Calibri"/>
      <family val="0"/>
    </font>
    <font>
      <sz val="12"/>
      <color indexed="23"/>
      <name val="Times New Roman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Down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theme="0" tint="-0.3499799966812134"/>
      </right>
      <top style="thin">
        <color indexed="55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indexed="55"/>
      </top>
      <bottom style="thin">
        <color theme="0" tint="-0.3499799966812134"/>
      </bottom>
    </border>
    <border>
      <left style="thin">
        <color indexed="55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1" fillId="28" borderId="3" applyNumberFormat="0" applyFont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9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7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3" borderId="9" applyNumberFormat="0" applyAlignment="0" applyProtection="0"/>
  </cellStyleXfs>
  <cellXfs count="16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right"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167" fontId="0" fillId="0" borderId="10" xfId="0" applyNumberFormat="1" applyBorder="1" applyAlignment="1">
      <alignment wrapText="1"/>
    </xf>
    <xf numFmtId="0" fontId="15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0" fillId="35" borderId="0" xfId="0" applyFill="1" applyAlignment="1">
      <alignment horizontal="center" wrapText="1"/>
    </xf>
    <xf numFmtId="0" fontId="7" fillId="0" borderId="0" xfId="0" applyFont="1" applyAlignment="1">
      <alignment wrapText="1"/>
    </xf>
    <xf numFmtId="0" fontId="0" fillId="34" borderId="0" xfId="0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167" fontId="0" fillId="34" borderId="10" xfId="0" applyNumberFormat="1" applyFill="1" applyBorder="1" applyAlignment="1">
      <alignment wrapText="1"/>
    </xf>
    <xf numFmtId="167" fontId="56" fillId="0" borderId="10" xfId="0" applyNumberFormat="1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0" fillId="0" borderId="0" xfId="0" applyFill="1" applyAlignment="1">
      <alignment horizontal="right" wrapText="1"/>
    </xf>
    <xf numFmtId="0" fontId="56" fillId="0" borderId="0" xfId="0" applyFont="1" applyFill="1" applyAlignment="1">
      <alignment horizontal="right" wrapText="1"/>
    </xf>
    <xf numFmtId="0" fontId="12" fillId="34" borderId="10" xfId="0" applyFont="1" applyFill="1" applyBorder="1" applyAlignment="1">
      <alignment horizontal="right" wrapText="1"/>
    </xf>
    <xf numFmtId="0" fontId="13" fillId="34" borderId="10" xfId="0" applyFont="1" applyFill="1" applyBorder="1" applyAlignment="1">
      <alignment horizontal="right" wrapText="1"/>
    </xf>
    <xf numFmtId="0" fontId="14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58" fillId="0" borderId="10" xfId="0" applyFont="1" applyBorder="1" applyAlignment="1">
      <alignment horizontal="right"/>
    </xf>
    <xf numFmtId="167" fontId="0" fillId="36" borderId="10" xfId="0" applyNumberFormat="1" applyFill="1" applyBorder="1" applyAlignment="1">
      <alignment wrapText="1"/>
    </xf>
    <xf numFmtId="0" fontId="0" fillId="36" borderId="16" xfId="0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56" fillId="37" borderId="0" xfId="0" applyFont="1" applyFill="1" applyAlignment="1">
      <alignment/>
    </xf>
    <xf numFmtId="167" fontId="0" fillId="37" borderId="10" xfId="0" applyNumberForma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0" fillId="37" borderId="0" xfId="0" applyFill="1" applyBorder="1" applyAlignment="1">
      <alignment wrapText="1"/>
    </xf>
    <xf numFmtId="167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6" fillId="0" borderId="0" xfId="0" applyFont="1" applyFill="1" applyAlignment="1">
      <alignment horizontal="left" wrapText="1"/>
    </xf>
    <xf numFmtId="167" fontId="0" fillId="0" borderId="0" xfId="0" applyNumberFormat="1" applyFill="1" applyAlignment="1">
      <alignment horizontal="right" wrapText="1"/>
    </xf>
    <xf numFmtId="1" fontId="0" fillId="0" borderId="0" xfId="0" applyNumberFormat="1" applyFill="1" applyAlignment="1">
      <alignment horizontal="right" wrapText="1"/>
    </xf>
    <xf numFmtId="167" fontId="56" fillId="0" borderId="0" xfId="0" applyNumberFormat="1" applyFont="1" applyFill="1" applyAlignment="1">
      <alignment horizontal="right" wrapText="1"/>
    </xf>
    <xf numFmtId="0" fontId="0" fillId="0" borderId="10" xfId="0" applyFill="1" applyBorder="1" applyAlignment="1">
      <alignment/>
    </xf>
    <xf numFmtId="1" fontId="56" fillId="0" borderId="0" xfId="0" applyNumberFormat="1" applyFont="1" applyFill="1" applyAlignment="1">
      <alignment horizontal="right" wrapText="1"/>
    </xf>
    <xf numFmtId="0" fontId="56" fillId="0" borderId="10" xfId="0" applyFont="1" applyFill="1" applyBorder="1" applyAlignment="1">
      <alignment wrapText="1"/>
    </xf>
    <xf numFmtId="0" fontId="17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wrapText="1"/>
    </xf>
    <xf numFmtId="0" fontId="56" fillId="37" borderId="10" xfId="0" applyFont="1" applyFill="1" applyBorder="1" applyAlignment="1">
      <alignment wrapText="1"/>
    </xf>
    <xf numFmtId="0" fontId="56" fillId="0" borderId="10" xfId="0" applyFont="1" applyBorder="1" applyAlignment="1">
      <alignment/>
    </xf>
    <xf numFmtId="0" fontId="15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167" fontId="56" fillId="37" borderId="10" xfId="0" applyNumberFormat="1" applyFont="1" applyFill="1" applyBorder="1" applyAlignment="1">
      <alignment wrapText="1"/>
    </xf>
    <xf numFmtId="0" fontId="59" fillId="0" borderId="0" xfId="0" applyFont="1" applyBorder="1" applyAlignment="1">
      <alignment/>
    </xf>
    <xf numFmtId="167" fontId="56" fillId="0" borderId="10" xfId="0" applyNumberFormat="1" applyFont="1" applyFill="1" applyBorder="1" applyAlignment="1">
      <alignment wrapText="1"/>
    </xf>
    <xf numFmtId="4" fontId="56" fillId="0" borderId="10" xfId="0" applyNumberFormat="1" applyFont="1" applyBorder="1" applyAlignment="1">
      <alignment wrapText="1"/>
    </xf>
    <xf numFmtId="0" fontId="15" fillId="0" borderId="0" xfId="0" applyFont="1" applyAlignment="1">
      <alignment wrapText="1"/>
    </xf>
    <xf numFmtId="1" fontId="0" fillId="0" borderId="10" xfId="0" applyNumberFormat="1" applyBorder="1" applyAlignment="1">
      <alignment wrapText="1"/>
    </xf>
    <xf numFmtId="3" fontId="59" fillId="0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 horizontal="center" wrapText="1"/>
    </xf>
    <xf numFmtId="0" fontId="56" fillId="0" borderId="12" xfId="0" applyFont="1" applyFill="1" applyBorder="1" applyAlignment="1">
      <alignment wrapText="1"/>
    </xf>
    <xf numFmtId="0" fontId="56" fillId="0" borderId="17" xfId="0" applyFont="1" applyFill="1" applyBorder="1" applyAlignment="1">
      <alignment wrapText="1"/>
    </xf>
    <xf numFmtId="0" fontId="56" fillId="0" borderId="18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167" fontId="56" fillId="0" borderId="23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6" fillId="38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167" fontId="56" fillId="0" borderId="24" xfId="0" applyNumberFormat="1" applyFont="1" applyFill="1" applyBorder="1" applyAlignment="1">
      <alignment wrapText="1"/>
    </xf>
    <xf numFmtId="167" fontId="59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1" fontId="56" fillId="0" borderId="10" xfId="0" applyNumberFormat="1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56" fillId="39" borderId="10" xfId="0" applyFont="1" applyFill="1" applyBorder="1" applyAlignment="1">
      <alignment wrapText="1"/>
    </xf>
    <xf numFmtId="0" fontId="1" fillId="39" borderId="0" xfId="0" applyFont="1" applyFill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35" borderId="0" xfId="0" applyFill="1" applyAlignment="1">
      <alignment horizontal="center" wrapText="1"/>
    </xf>
    <xf numFmtId="0" fontId="0" fillId="34" borderId="0" xfId="0" applyFill="1" applyBorder="1" applyAlignment="1">
      <alignment/>
    </xf>
    <xf numFmtId="0" fontId="15" fillId="0" borderId="0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34" borderId="25" xfId="0" applyFill="1" applyBorder="1" applyAlignment="1">
      <alignment/>
    </xf>
    <xf numFmtId="0" fontId="15" fillId="0" borderId="25" xfId="0" applyFont="1" applyBorder="1" applyAlignment="1">
      <alignment wrapText="1"/>
    </xf>
    <xf numFmtId="0" fontId="0" fillId="34" borderId="12" xfId="0" applyFill="1" applyBorder="1" applyAlignment="1">
      <alignment/>
    </xf>
    <xf numFmtId="0" fontId="15" fillId="0" borderId="12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58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40" borderId="0" xfId="0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2" fontId="7" fillId="0" borderId="10" xfId="0" applyNumberFormat="1" applyFont="1" applyBorder="1" applyAlignment="1">
      <alignment wrapText="1"/>
    </xf>
    <xf numFmtId="2" fontId="56" fillId="0" borderId="10" xfId="0" applyNumberFormat="1" applyFont="1" applyBorder="1" applyAlignment="1">
      <alignment wrapText="1"/>
    </xf>
    <xf numFmtId="167" fontId="7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67" fontId="41" fillId="0" borderId="10" xfId="0" applyNumberFormat="1" applyFont="1" applyFill="1" applyBorder="1" applyAlignment="1">
      <alignment wrapText="1"/>
    </xf>
    <xf numFmtId="171" fontId="56" fillId="0" borderId="10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41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right" wrapText="1"/>
    </xf>
    <xf numFmtId="167" fontId="7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67" fontId="7" fillId="0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167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0" fontId="56" fillId="0" borderId="0" xfId="0" applyFont="1" applyAlignment="1">
      <alignment/>
    </xf>
    <xf numFmtId="38" fontId="56" fillId="0" borderId="10" xfId="0" applyNumberFormat="1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167" fontId="7" fillId="37" borderId="10" xfId="0" applyNumberFormat="1" applyFont="1" applyFill="1" applyBorder="1" applyAlignment="1">
      <alignment wrapText="1"/>
    </xf>
    <xf numFmtId="3" fontId="56" fillId="0" borderId="10" xfId="0" applyNumberFormat="1" applyFont="1" applyFill="1" applyBorder="1" applyAlignment="1">
      <alignment wrapText="1"/>
    </xf>
    <xf numFmtId="0" fontId="0" fillId="35" borderId="0" xfId="0" applyFill="1" applyAlignment="1">
      <alignment horizontal="center" wrapText="1"/>
    </xf>
    <xf numFmtId="0" fontId="0" fillId="0" borderId="24" xfId="0" applyFill="1" applyBorder="1" applyAlignment="1">
      <alignment wrapText="1"/>
    </xf>
    <xf numFmtId="167" fontId="0" fillId="0" borderId="24" xfId="0" applyNumberFormat="1" applyFill="1" applyBorder="1" applyAlignment="1">
      <alignment wrapText="1"/>
    </xf>
    <xf numFmtId="167" fontId="59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3" fontId="56" fillId="0" borderId="10" xfId="0" applyNumberFormat="1" applyFont="1" applyBorder="1" applyAlignment="1">
      <alignment wrapText="1"/>
    </xf>
    <xf numFmtId="169" fontId="59" fillId="0" borderId="0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8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horizontal="left"/>
    </xf>
    <xf numFmtId="0" fontId="11" fillId="41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11" fillId="41" borderId="0" xfId="0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1" fontId="0" fillId="35" borderId="0" xfId="0" applyNumberFormat="1" applyFill="1" applyAlignment="1">
      <alignment horizont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4 2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4 2" xfId="32"/>
    <cellStyle name="60 % - Accent5" xfId="33"/>
    <cellStyle name="60 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vertissement" xfId="41"/>
    <cellStyle name="Calcul" xfId="42"/>
    <cellStyle name="Cellule liée" xfId="43"/>
    <cellStyle name="Commentaire" xfId="44"/>
    <cellStyle name="Entrée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1181100</xdr:colOff>
      <xdr:row>4</xdr:row>
      <xdr:rowOff>114300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8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janvier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2021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1181100</xdr:colOff>
      <xdr:row>4</xdr:row>
      <xdr:rowOff>114300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8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 octobre 2021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1181100</xdr:colOff>
      <xdr:row>4</xdr:row>
      <xdr:rowOff>114300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8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 novembre 2021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1181100</xdr:colOff>
      <xdr:row>4</xdr:row>
      <xdr:rowOff>114300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8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 décembre 2021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1181100</xdr:colOff>
      <xdr:row>4</xdr:row>
      <xdr:rowOff>114300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8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 bilan  2021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1181100</xdr:colOff>
      <xdr:row>4</xdr:row>
      <xdr:rowOff>114300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8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février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2021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1181100</xdr:colOff>
      <xdr:row>4</xdr:row>
      <xdr:rowOff>114300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8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mars 2021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1143000</xdr:colOff>
      <xdr:row>6</xdr:row>
      <xdr:rowOff>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433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avril 2021 Confinement à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compter du 5 avril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1181100</xdr:colOff>
      <xdr:row>4</xdr:row>
      <xdr:rowOff>114300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8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mai 2021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1181100</xdr:colOff>
      <xdr:row>4</xdr:row>
      <xdr:rowOff>114300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8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juin 2021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1181100</xdr:colOff>
      <xdr:row>4</xdr:row>
      <xdr:rowOff>114300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8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juillet 2021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1181100</xdr:colOff>
      <xdr:row>4</xdr:row>
      <xdr:rowOff>114300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8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aout 2021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9</xdr:row>
      <xdr:rowOff>0</xdr:rowOff>
    </xdr:to>
    <xdr:sp>
      <xdr:nvSpPr>
        <xdr:cNvPr id="1" name="AutoShape 661"/>
        <xdr:cNvSpPr>
          <a:spLocks/>
        </xdr:cNvSpPr>
      </xdr:nvSpPr>
      <xdr:spPr>
        <a:xfrm>
          <a:off x="0" y="47625"/>
          <a:ext cx="13535025" cy="1752600"/>
        </a:xfrm>
        <a:prstGeom prst="wave">
          <a:avLst/>
        </a:prstGeom>
        <a:gradFill rotWithShape="1">
          <a:gsLst>
            <a:gs pos="0">
              <a:srgbClr val="000000"/>
            </a:gs>
            <a:gs pos="50000">
              <a:srgbClr val="407C4E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57150</xdr:rowOff>
    </xdr:from>
    <xdr:to>
      <xdr:col>8</xdr:col>
      <xdr:colOff>1333500</xdr:colOff>
      <xdr:row>6</xdr:row>
      <xdr:rowOff>171450</xdr:rowOff>
    </xdr:to>
    <xdr:sp>
      <xdr:nvSpPr>
        <xdr:cNvPr id="2" name="Text Box 662"/>
        <xdr:cNvSpPr txBox="1">
          <a:spLocks noChangeArrowheads="1"/>
        </xdr:cNvSpPr>
      </xdr:nvSpPr>
      <xdr:spPr>
        <a:xfrm>
          <a:off x="8715375" y="828675"/>
          <a:ext cx="4648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Office de Tourisme Landes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Chalosse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Place du Tour du Sol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40500 SAINT SEVER
</a:t>
          </a: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657225</xdr:colOff>
      <xdr:row>2</xdr:row>
      <xdr:rowOff>161925</xdr:rowOff>
    </xdr:from>
    <xdr:to>
      <xdr:col>1</xdr:col>
      <xdr:colOff>1181100</xdr:colOff>
      <xdr:row>4</xdr:row>
      <xdr:rowOff>114300</xdr:rowOff>
    </xdr:to>
    <xdr:sp>
      <xdr:nvSpPr>
        <xdr:cNvPr id="3" name="Text Box 666"/>
        <xdr:cNvSpPr txBox="1">
          <a:spLocks noChangeArrowheads="1"/>
        </xdr:cNvSpPr>
      </xdr:nvSpPr>
      <xdr:spPr>
        <a:xfrm>
          <a:off x="657225" y="552450"/>
          <a:ext cx="4181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Bilan qualité Mois de septembre 2021</a:t>
          </a:r>
        </a:p>
      </xdr:txBody>
    </xdr:sp>
    <xdr:clientData/>
  </xdr:twoCellAnchor>
  <xdr:twoCellAnchor editAs="oneCell">
    <xdr:from>
      <xdr:col>2</xdr:col>
      <xdr:colOff>295275</xdr:colOff>
      <xdr:row>2</xdr:row>
      <xdr:rowOff>95250</xdr:rowOff>
    </xdr:from>
    <xdr:to>
      <xdr:col>4</xdr:col>
      <xdr:colOff>19050</xdr:colOff>
      <xdr:row>8</xdr:row>
      <xdr:rowOff>123825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5775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P&#234;che\R&#233;capitulatif%20vente%20cart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COMMERCIALISATION\SPL\TABLEAUX%20SYNTHESE\2021\SYNTHESE%20FREQUENTATION%20VG%20GROUPES%20202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St%20Sever\Mus&#233;e\Visites%20mus&#233;e%20Jacobins%20202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Hagetmau\Visites%20Crypte%20journ&#233;e%20202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Hagetmau\Visites%20Crypte%20nocturne%202021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Nuits%20Musicales\Ventes%20Nuits%20musicales%20Jacobins%20202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Tennis%20Amou\R&#233;capitulatif%20location%20tenni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Cano&#233;%20Amou\R&#233;capitulatif%20vente%20cano&#23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Ch&#226;teau%20de%20Gaujacq\juillet%20visite%20journ&#233;e%20chateau%20gaujacq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Ch&#226;teau%20de%20Gaujacq\Juillet%20nocturne%20chateau%20gaujacq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St%20Sever\elloha%20Juillet%20a%20l'envers%20et%20vue%20d'en%20ha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OUTIQUE\Achats%20Ventes\SYNTHESE%20Chalosse%20Tursan%202021(%20Hagetmau%20et%20St%20Sever)%20SUIVI%20ACHATS%20VENTES%20BOUTIQU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St%20Sever\Visites%20guid&#233;es%20Sentex%202021%20moitry%20ou%20hors%20saison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St%20Sever\elloha%20juillet%20sentex%20et%20mus&#233;e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Elloha%20labyrinthe%20de%20chalosse%20juillet%202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St%20Sever\Mus&#233;e\Visite%20guid&#233;e%20monstrueuse%202021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Montaut\Visite%20guid&#233;e%20Mon%20Taux%20d'histoire%202021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Elloha\Aout\Aout%20a%20l'envers%20et%20vue%20d'en%20hau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Elloha\Aout\Aout%20coeur%20de%20vill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Elloha\Aout\Sentex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Ch&#226;teau%20de%20Gaujacq\Elloha%20aout%20gaujacq%20journ&#233;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Ch&#226;teau%20de%20Gaujacq\Elloha%20aout%20gaujacq%20noctur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COMMUNICATION\ETOURISME\FACEBOOK\SYNTHESE%20SUIVI%20FACEBOOK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Labyrinthe%20de%20chalosse\Elloha%20labyrinthe%20de%20chalosse%202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Ganaderia%20Grenet%20Spectacle%20taurins\Ventes%20Ganaderia%20Grenet%20Labatut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Tableau%20r&#233;cap%20billetterie%202021%20tout%20melang&#233;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Elloha\Septembre%20Elloha%20V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Elloha\Septembre%20mets%20et%20mots%20d'Amou%20202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Elloha\Vente%20elloha%20octobre%20202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Elloha\Juillet\coeur%20de%20ville%20St%20Sever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Elloha\Vente%20Elloha%20mois%20de%20nov%20202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OUTIQUE\Achats%20Ventes\Achat%20Ventes%20Landes%20Chalosse\SYNTHESE%20Landes%20Chalosse%202021%20SUIVI%20ACHATS%20VENTES%20BOUTIQUE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TAXE%20DE%20SEJOUR\BILANS\RECAP%20PAIEMENT%20ET%20NUITEES%202018-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St%20Sever\Visites%20guid&#233;es%20Sentex%2020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OUTIQUE\Achats%20Ventes\SYNTHESE%20Landes%20Chalosse%202021%20SUIVI%20ACHATS%20VENTES%20BOUTIQU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St%20Sever\R&#233;sa%20Tablettes%20Guilhem%20202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BILLETTERIE\2021\Tableau%20r&#233;cap%20billetterie%2020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Patrimoine%20et%20yoga%20tous%20sites%20202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OT%20Chalosse%20Tursan\PATRIMOINE\R&#233;sa%20visites%20guid&#233;es%202021\St%20Sever\Visites%20guid&#233;es%202021%20visite%20orgue%20mair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nt-Sever"/>
      <sheetName val="Amou"/>
      <sheetName val="BILAN"/>
      <sheetName val="Hagetmau"/>
    </sheetNames>
    <sheetDataSet>
      <sheetData sheetId="0">
        <row r="8">
          <cell r="C8">
            <v>1</v>
          </cell>
          <cell r="E8">
            <v>1</v>
          </cell>
          <cell r="G8">
            <v>0</v>
          </cell>
          <cell r="I8">
            <v>0</v>
          </cell>
          <cell r="K8">
            <v>0</v>
          </cell>
          <cell r="M8">
            <v>0</v>
          </cell>
          <cell r="O8">
            <v>0</v>
          </cell>
          <cell r="Q8">
            <v>0</v>
          </cell>
          <cell r="S8">
            <v>0</v>
          </cell>
          <cell r="U8">
            <v>178</v>
          </cell>
        </row>
        <row r="23">
          <cell r="C23">
            <v>1</v>
          </cell>
          <cell r="I23">
            <v>2</v>
          </cell>
          <cell r="O23">
            <v>1</v>
          </cell>
          <cell r="U23">
            <v>133</v>
          </cell>
          <cell r="W23">
            <v>4.199999999999999</v>
          </cell>
        </row>
        <row r="27">
          <cell r="O27">
            <v>1</v>
          </cell>
          <cell r="U27">
            <v>13</v>
          </cell>
          <cell r="W27">
            <v>0.6</v>
          </cell>
        </row>
        <row r="31">
          <cell r="C31">
            <v>1</v>
          </cell>
          <cell r="M31">
            <v>1</v>
          </cell>
          <cell r="U31">
            <v>45</v>
          </cell>
          <cell r="W31">
            <v>1.7999999999999998</v>
          </cell>
        </row>
        <row r="35">
          <cell r="M35">
            <v>1</v>
          </cell>
          <cell r="U35">
            <v>6</v>
          </cell>
          <cell r="W35">
            <v>0.6</v>
          </cell>
        </row>
      </sheetData>
      <sheetData sheetId="1">
        <row r="12">
          <cell r="W12">
            <v>556</v>
          </cell>
          <cell r="X12">
            <v>7.199999999999999</v>
          </cell>
        </row>
        <row r="17">
          <cell r="E17">
            <v>4</v>
          </cell>
          <cell r="O17">
            <v>1</v>
          </cell>
          <cell r="W17">
            <v>400</v>
          </cell>
          <cell r="X17">
            <v>4.8</v>
          </cell>
        </row>
        <row r="35">
          <cell r="C35">
            <v>1</v>
          </cell>
          <cell r="E35">
            <v>9</v>
          </cell>
          <cell r="G35">
            <v>0</v>
          </cell>
          <cell r="I35">
            <v>0</v>
          </cell>
          <cell r="K35">
            <v>3</v>
          </cell>
          <cell r="M35">
            <v>8</v>
          </cell>
          <cell r="O35">
            <v>1</v>
          </cell>
          <cell r="Q35">
            <v>0</v>
          </cell>
          <cell r="S35">
            <v>0</v>
          </cell>
          <cell r="U35">
            <v>0</v>
          </cell>
          <cell r="W35">
            <v>1131</v>
          </cell>
          <cell r="X35">
            <v>20.4</v>
          </cell>
        </row>
        <row r="43">
          <cell r="W43">
            <v>503</v>
          </cell>
          <cell r="X43">
            <v>10.2</v>
          </cell>
        </row>
        <row r="50">
          <cell r="E50">
            <v>1</v>
          </cell>
          <cell r="W50">
            <v>100</v>
          </cell>
          <cell r="X50">
            <v>1.2</v>
          </cell>
        </row>
        <row r="57">
          <cell r="C57">
            <v>1</v>
          </cell>
          <cell r="W57">
            <v>78</v>
          </cell>
          <cell r="X57">
            <v>1.2</v>
          </cell>
        </row>
        <row r="64">
          <cell r="M64">
            <v>2</v>
          </cell>
          <cell r="Q64">
            <v>1</v>
          </cell>
          <cell r="W64">
            <v>25</v>
          </cell>
          <cell r="X64">
            <v>1.7999999999999998</v>
          </cell>
        </row>
        <row r="71">
          <cell r="I71">
            <v>1</v>
          </cell>
          <cell r="W71">
            <v>21</v>
          </cell>
          <cell r="X71">
            <v>1.2</v>
          </cell>
        </row>
        <row r="99">
          <cell r="C99">
            <v>1</v>
          </cell>
          <cell r="E99">
            <v>1</v>
          </cell>
          <cell r="W99">
            <v>177</v>
          </cell>
          <cell r="X99">
            <v>2.4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G a la carte"/>
      <sheetName val="Demi journées packagées "/>
      <sheetName val="Journées packagées"/>
      <sheetName val="wk vendanges"/>
      <sheetName val="BILAN"/>
    </sheetNames>
    <sheetDataSet>
      <sheetData sheetId="0">
        <row r="17">
          <cell r="B17">
            <v>1</v>
          </cell>
          <cell r="S17">
            <v>0</v>
          </cell>
        </row>
        <row r="19">
          <cell r="B19">
            <v>15</v>
          </cell>
          <cell r="AO19">
            <v>67.5</v>
          </cell>
          <cell r="AP19">
            <v>67.5</v>
          </cell>
        </row>
        <row r="23">
          <cell r="B23">
            <v>27</v>
          </cell>
          <cell r="AO23">
            <v>121.5</v>
          </cell>
          <cell r="AP23">
            <v>121.5</v>
          </cell>
        </row>
        <row r="25">
          <cell r="B25">
            <v>4</v>
          </cell>
          <cell r="AO25">
            <v>18</v>
          </cell>
          <cell r="AP25">
            <v>18</v>
          </cell>
        </row>
        <row r="29">
          <cell r="B29">
            <v>64</v>
          </cell>
          <cell r="AO29">
            <v>288</v>
          </cell>
          <cell r="AP29">
            <v>288</v>
          </cell>
        </row>
        <row r="35">
          <cell r="B35">
            <v>81</v>
          </cell>
          <cell r="AO35">
            <v>121.5</v>
          </cell>
          <cell r="AP35">
            <v>86.5</v>
          </cell>
          <cell r="AQ35">
            <v>35</v>
          </cell>
        </row>
        <row r="39">
          <cell r="B39">
            <v>74</v>
          </cell>
          <cell r="AO39">
            <v>117</v>
          </cell>
          <cell r="AP39">
            <v>117</v>
          </cell>
        </row>
      </sheetData>
      <sheetData sheetId="1">
        <row r="17">
          <cell r="B17">
            <v>7</v>
          </cell>
          <cell r="L17">
            <v>63</v>
          </cell>
          <cell r="M17">
            <v>45.5</v>
          </cell>
          <cell r="P17">
            <v>17.5</v>
          </cell>
        </row>
      </sheetData>
      <sheetData sheetId="2">
        <row r="15">
          <cell r="B15">
            <v>30</v>
          </cell>
          <cell r="H15">
            <v>1080</v>
          </cell>
          <cell r="I15">
            <v>130.5</v>
          </cell>
          <cell r="L15">
            <v>949.5</v>
          </cell>
        </row>
        <row r="18">
          <cell r="B18">
            <v>41</v>
          </cell>
          <cell r="H18">
            <v>595</v>
          </cell>
          <cell r="I18">
            <v>432.35</v>
          </cell>
          <cell r="L18">
            <v>162.64999999999998</v>
          </cell>
        </row>
        <row r="21">
          <cell r="B21">
            <v>51</v>
          </cell>
          <cell r="H21">
            <v>1533</v>
          </cell>
          <cell r="I21">
            <v>522.45</v>
          </cell>
          <cell r="L21">
            <v>1010.55</v>
          </cell>
        </row>
        <row r="24">
          <cell r="B24">
            <v>61</v>
          </cell>
          <cell r="H24">
            <v>2218</v>
          </cell>
          <cell r="I24">
            <v>667.5</v>
          </cell>
          <cell r="L24">
            <v>1550.5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ison"/>
      <sheetName val="Hors saison"/>
    </sheetNames>
    <sheetDataSet>
      <sheetData sheetId="0">
        <row r="113">
          <cell r="C113">
            <v>252</v>
          </cell>
          <cell r="N113">
            <v>822</v>
          </cell>
        </row>
        <row r="223">
          <cell r="C223">
            <v>267</v>
          </cell>
          <cell r="N223">
            <v>972</v>
          </cell>
        </row>
        <row r="252">
          <cell r="C252">
            <v>50</v>
          </cell>
          <cell r="N252">
            <v>195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ison"/>
      <sheetName val="Hors saison"/>
    </sheetNames>
    <sheetDataSet>
      <sheetData sheetId="0">
        <row r="146">
          <cell r="B146">
            <v>292</v>
          </cell>
          <cell r="N146">
            <v>1039</v>
          </cell>
        </row>
        <row r="287">
          <cell r="B287">
            <v>344</v>
          </cell>
          <cell r="N287">
            <v>1142</v>
          </cell>
        </row>
        <row r="391">
          <cell r="B391">
            <v>218</v>
          </cell>
          <cell r="N391">
            <v>537</v>
          </cell>
        </row>
      </sheetData>
      <sheetData sheetId="1">
        <row r="27">
          <cell r="B27">
            <v>16</v>
          </cell>
          <cell r="K27">
            <v>59</v>
          </cell>
        </row>
        <row r="48">
          <cell r="B48">
            <v>15</v>
          </cell>
          <cell r="K48">
            <v>72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9 juillet"/>
      <sheetName val="5 aout"/>
      <sheetName val="19 aout"/>
      <sheetName val="Bilan"/>
    </sheetNames>
    <sheetDataSet>
      <sheetData sheetId="0">
        <row r="18">
          <cell r="B18">
            <v>13</v>
          </cell>
          <cell r="P18">
            <v>85</v>
          </cell>
        </row>
      </sheetData>
      <sheetData sheetId="3">
        <row r="11">
          <cell r="B11">
            <v>30</v>
          </cell>
          <cell r="H11">
            <v>172</v>
          </cell>
        </row>
        <row r="12">
          <cell r="B12">
            <v>30</v>
          </cell>
          <cell r="H12">
            <v>183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4 juillet"/>
      <sheetName val="4 août"/>
      <sheetName val="18 août"/>
      <sheetName val="Bilan"/>
    </sheetNames>
    <sheetDataSet>
      <sheetData sheetId="0">
        <row r="37">
          <cell r="B37">
            <v>11</v>
          </cell>
          <cell r="L37">
            <v>154</v>
          </cell>
        </row>
      </sheetData>
      <sheetData sheetId="1">
        <row r="33">
          <cell r="B33">
            <v>52</v>
          </cell>
          <cell r="L33">
            <v>644</v>
          </cell>
          <cell r="O33">
            <v>10</v>
          </cell>
        </row>
      </sheetData>
      <sheetData sheetId="2">
        <row r="37">
          <cell r="B37">
            <v>19</v>
          </cell>
          <cell r="L37">
            <v>252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rs saison "/>
      <sheetName val="Juillet"/>
      <sheetName val="Aout"/>
      <sheetName val="BILAN"/>
    </sheetNames>
    <sheetDataSet>
      <sheetData sheetId="0">
        <row r="19">
          <cell r="C19">
            <v>2</v>
          </cell>
          <cell r="D19">
            <v>16</v>
          </cell>
        </row>
        <row r="25">
          <cell r="C25">
            <v>1</v>
          </cell>
          <cell r="D25">
            <v>8</v>
          </cell>
        </row>
        <row r="30">
          <cell r="C30">
            <v>1</v>
          </cell>
          <cell r="D30">
            <v>8</v>
          </cell>
        </row>
      </sheetData>
      <sheetData sheetId="1">
        <row r="32">
          <cell r="C32">
            <v>4</v>
          </cell>
          <cell r="D32">
            <v>32</v>
          </cell>
        </row>
      </sheetData>
      <sheetData sheetId="2">
        <row r="32">
          <cell r="C32">
            <v>3</v>
          </cell>
          <cell r="D32">
            <v>24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viduel"/>
      <sheetName val="Stage"/>
      <sheetName val="Nocturne"/>
    </sheetNames>
    <sheetDataSet>
      <sheetData sheetId="0">
        <row r="29">
          <cell r="K29">
            <v>1233</v>
          </cell>
          <cell r="L29">
            <v>80</v>
          </cell>
        </row>
        <row r="90">
          <cell r="K90">
            <v>2799</v>
          </cell>
          <cell r="L90">
            <v>179</v>
          </cell>
        </row>
      </sheetData>
      <sheetData sheetId="1">
        <row r="29">
          <cell r="C29">
            <v>2</v>
          </cell>
          <cell r="D29">
            <v>140</v>
          </cell>
        </row>
        <row r="65">
          <cell r="C65">
            <v>1</v>
          </cell>
          <cell r="D65">
            <v>70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xportToCSV-1"/>
    </sheetNames>
    <sheetDataSet>
      <sheetData sheetId="0">
        <row r="15">
          <cell r="G15">
            <v>37</v>
          </cell>
          <cell r="J15">
            <v>218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xportToCSV-2"/>
    </sheetNames>
    <sheetDataSet>
      <sheetData sheetId="0">
        <row r="8">
          <cell r="G8">
            <v>19</v>
          </cell>
          <cell r="L8">
            <v>190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xportToCSV-4"/>
    </sheetNames>
    <sheetDataSet>
      <sheetData sheetId="0">
        <row r="9">
          <cell r="G9">
            <v>18</v>
          </cell>
          <cell r="K9">
            <v>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ande Alimentaire"/>
      <sheetName val="Commande Souvenirs, librairie"/>
      <sheetName val="Ventes Hagetmau"/>
      <sheetName val="Ventes St Sever"/>
      <sheetName val="Ventes Musée"/>
      <sheetName val="Ventes Samadet"/>
      <sheetName val="Ventes Crypte"/>
      <sheetName val="Ventes Cave Geaune"/>
      <sheetName val="Bilan CT"/>
    </sheetNames>
    <sheetDataSet>
      <sheetData sheetId="2">
        <row r="106">
          <cell r="E106">
            <v>17</v>
          </cell>
          <cell r="F106">
            <v>41.9</v>
          </cell>
        </row>
      </sheetData>
      <sheetData sheetId="3">
        <row r="236">
          <cell r="E236">
            <v>16</v>
          </cell>
          <cell r="F236">
            <v>65.4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 reste année"/>
      <sheetName val="Juil Aout VG faites Mme Moitry"/>
      <sheetName val="Bilan"/>
    </sheetNames>
    <sheetDataSet>
      <sheetData sheetId="0">
        <row r="12">
          <cell r="C12">
            <v>2</v>
          </cell>
        </row>
        <row r="91">
          <cell r="C91">
            <v>7</v>
          </cell>
          <cell r="M91">
            <v>35</v>
          </cell>
        </row>
        <row r="127">
          <cell r="C127">
            <v>12</v>
          </cell>
          <cell r="Q127">
            <v>60</v>
          </cell>
        </row>
      </sheetData>
      <sheetData sheetId="1">
        <row r="21">
          <cell r="C21">
            <v>11</v>
          </cell>
          <cell r="Q21">
            <v>50</v>
          </cell>
        </row>
        <row r="34">
          <cell r="C34">
            <v>9</v>
          </cell>
          <cell r="Q34">
            <v>45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xportToCSV-5"/>
    </sheetNames>
    <sheetDataSet>
      <sheetData sheetId="0">
        <row r="12">
          <cell r="G12">
            <v>24</v>
          </cell>
          <cell r="L12">
            <v>99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xportToCSV-6"/>
    </sheetNames>
    <sheetDataSet>
      <sheetData sheetId="0">
        <row r="3">
          <cell r="G3">
            <v>6</v>
          </cell>
          <cell r="J3">
            <v>30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ois de juillet"/>
      <sheetName val="Mois d'Aout"/>
    </sheetNames>
    <sheetDataSet>
      <sheetData sheetId="1">
        <row r="24">
          <cell r="B24">
            <v>25</v>
          </cell>
          <cell r="P24">
            <v>101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ois de Juillet "/>
      <sheetName val="Mois de Aout"/>
      <sheetName val="Reste année"/>
      <sheetName val="Bilan"/>
    </sheetNames>
    <sheetDataSet>
      <sheetData sheetId="0">
        <row r="38">
          <cell r="B38">
            <v>11</v>
          </cell>
          <cell r="P38">
            <v>115</v>
          </cell>
        </row>
      </sheetData>
      <sheetData sheetId="1">
        <row r="29">
          <cell r="B29">
            <v>13</v>
          </cell>
          <cell r="P29">
            <v>156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xportToCSV"/>
    </sheetNames>
    <sheetDataSet>
      <sheetData sheetId="0">
        <row r="19">
          <cell r="E19">
            <v>36</v>
          </cell>
          <cell r="I19">
            <v>168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eur de ville aout"/>
    </sheetNames>
    <sheetDataSet>
      <sheetData sheetId="0">
        <row r="21">
          <cell r="K21">
            <v>213</v>
          </cell>
        </row>
        <row r="25">
          <cell r="E25">
            <v>45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entex"/>
    </sheetNames>
    <sheetDataSet>
      <sheetData sheetId="0">
        <row r="20">
          <cell r="J20">
            <v>232</v>
          </cell>
        </row>
        <row r="24">
          <cell r="E24">
            <v>47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aujacqjournée"/>
    </sheetNames>
    <sheetDataSet>
      <sheetData sheetId="0">
        <row r="53">
          <cell r="J53">
            <v>949</v>
          </cell>
        </row>
        <row r="59">
          <cell r="C59">
            <v>82.8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cturne aout "/>
    </sheetNames>
    <sheetDataSet>
      <sheetData sheetId="0">
        <row r="7">
          <cell r="H7">
            <v>150</v>
          </cell>
        </row>
        <row r="9">
          <cell r="B9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B 2022"/>
      <sheetName val="FB 2021"/>
      <sheetName val="FB 2020"/>
      <sheetName val="FB 2019"/>
      <sheetName val="FB 2018"/>
      <sheetName val="FB 2017"/>
      <sheetName val="FB 2016"/>
      <sheetName val="FB 2015"/>
      <sheetName val="Mise en valeur Prestas"/>
    </sheetNames>
    <sheetDataSet>
      <sheetData sheetId="1">
        <row r="21">
          <cell r="C21">
            <v>0</v>
          </cell>
          <cell r="E21">
            <v>15428</v>
          </cell>
          <cell r="F21">
            <v>1257</v>
          </cell>
          <cell r="M21">
            <v>282</v>
          </cell>
          <cell r="N21">
            <v>9</v>
          </cell>
          <cell r="O21">
            <v>62</v>
          </cell>
          <cell r="S21">
            <v>4.142857142857143</v>
          </cell>
        </row>
        <row r="36">
          <cell r="E36">
            <v>18891</v>
          </cell>
          <cell r="F36">
            <v>405</v>
          </cell>
          <cell r="M36">
            <v>387</v>
          </cell>
          <cell r="N36">
            <v>27</v>
          </cell>
          <cell r="O36">
            <v>100</v>
          </cell>
          <cell r="S36">
            <v>3.9166666666666665</v>
          </cell>
        </row>
        <row r="50">
          <cell r="C50">
            <v>0</v>
          </cell>
          <cell r="E50">
            <v>24058</v>
          </cell>
          <cell r="M50">
            <v>539</v>
          </cell>
          <cell r="N50">
            <v>35</v>
          </cell>
          <cell r="O50">
            <v>156</v>
          </cell>
          <cell r="S50">
            <v>4</v>
          </cell>
        </row>
        <row r="64">
          <cell r="E64">
            <v>18448</v>
          </cell>
          <cell r="M64">
            <v>272</v>
          </cell>
          <cell r="N64">
            <v>12</v>
          </cell>
          <cell r="O64">
            <v>73</v>
          </cell>
        </row>
        <row r="83">
          <cell r="E83">
            <v>34500</v>
          </cell>
          <cell r="M83">
            <v>664</v>
          </cell>
          <cell r="N83">
            <v>51</v>
          </cell>
          <cell r="O83">
            <v>51</v>
          </cell>
        </row>
        <row r="103">
          <cell r="E103">
            <v>49665</v>
          </cell>
          <cell r="M103">
            <v>611</v>
          </cell>
          <cell r="N103">
            <v>59</v>
          </cell>
          <cell r="O103">
            <v>161</v>
          </cell>
        </row>
        <row r="148">
          <cell r="E148">
            <v>102155</v>
          </cell>
          <cell r="M148">
            <v>1585</v>
          </cell>
          <cell r="N148">
            <v>123</v>
          </cell>
          <cell r="O148">
            <v>436</v>
          </cell>
        </row>
        <row r="178">
          <cell r="E178">
            <v>74122</v>
          </cell>
          <cell r="M178">
            <v>690</v>
          </cell>
          <cell r="N178">
            <v>78</v>
          </cell>
          <cell r="O178">
            <v>210</v>
          </cell>
        </row>
        <row r="203">
          <cell r="E203">
            <v>105438</v>
          </cell>
          <cell r="M203">
            <v>927</v>
          </cell>
          <cell r="N203">
            <v>78</v>
          </cell>
          <cell r="O203">
            <v>232</v>
          </cell>
        </row>
        <row r="233">
          <cell r="E233">
            <v>105821</v>
          </cell>
          <cell r="F233">
            <v>1626</v>
          </cell>
          <cell r="M233">
            <v>1869</v>
          </cell>
          <cell r="N233">
            <v>82</v>
          </cell>
          <cell r="O233">
            <v>290</v>
          </cell>
        </row>
        <row r="260">
          <cell r="C260">
            <v>18</v>
          </cell>
          <cell r="E260">
            <v>35010</v>
          </cell>
          <cell r="M260">
            <v>531</v>
          </cell>
          <cell r="N260">
            <v>26</v>
          </cell>
          <cell r="O260">
            <v>121</v>
          </cell>
        </row>
        <row r="278">
          <cell r="T278">
            <v>7631</v>
          </cell>
        </row>
        <row r="283">
          <cell r="E283">
            <v>42688</v>
          </cell>
          <cell r="M283">
            <v>1055</v>
          </cell>
          <cell r="N283">
            <v>78</v>
          </cell>
          <cell r="O283">
            <v>192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ntrée juillet"/>
      <sheetName val="entrée août "/>
      <sheetName val="bilan"/>
    </sheetNames>
    <sheetDataSet>
      <sheetData sheetId="1">
        <row r="22">
          <cell r="L22">
            <v>355</v>
          </cell>
          <cell r="M22">
            <v>37.2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euilles de ventes"/>
      <sheetName val="Ventes totales"/>
    </sheetNames>
    <sheetDataSet>
      <sheetData sheetId="0">
        <row r="11">
          <cell r="R11">
            <v>21</v>
          </cell>
          <cell r="T11">
            <v>252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anaderia Grenet"/>
      <sheetName val="Corrida "/>
      <sheetName val="Fiesta Campéra"/>
      <sheetName val="Brassempouy"/>
      <sheetName val="Michel Etcheverry"/>
      <sheetName val="Arte Flamenco"/>
      <sheetName val="Labyrinthe de Chalosse"/>
      <sheetName val="Musiques vivantes Landes"/>
      <sheetName val="Mets et Mots d'Amou"/>
      <sheetName val="Carte de pêche"/>
      <sheetName val="Nuits Musicales"/>
      <sheetName val="Yoga"/>
      <sheetName val="Tablette "/>
      <sheetName val="VG A l'envers et vue d'en haut"/>
      <sheetName val="VG Coeur de Ville"/>
      <sheetName val="Orgue"/>
      <sheetName val=" Sentex VG + JEP"/>
      <sheetName val="Détail Sentex"/>
      <sheetName val=" Amou canoe"/>
      <sheetName val="Château de Gaujacq"/>
      <sheetName val="Détail Gaujacq"/>
      <sheetName val=" Location tennis Amou"/>
      <sheetName val="Musée "/>
      <sheetName val="Pèlerins"/>
      <sheetName val="Bilan"/>
      <sheetName val="Bilan pour Karim Exco"/>
    </sheetNames>
    <sheetDataSet>
      <sheetData sheetId="8">
        <row r="11">
          <cell r="C11">
            <v>106.19999999999999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eur de ville sept 21"/>
      <sheetName val="a l'envers et vu d'en haut sept"/>
      <sheetName val="Sentex sept 21"/>
      <sheetName val="Labyrinthe sept 21"/>
    </sheetNames>
    <sheetDataSet>
      <sheetData sheetId="0">
        <row r="5">
          <cell r="F5">
            <v>9</v>
          </cell>
          <cell r="J5">
            <v>45</v>
          </cell>
        </row>
      </sheetData>
      <sheetData sheetId="1">
        <row r="4">
          <cell r="F4">
            <v>4</v>
          </cell>
          <cell r="I4">
            <v>20</v>
          </cell>
        </row>
      </sheetData>
      <sheetData sheetId="3">
        <row r="3">
          <cell r="F3">
            <v>4</v>
          </cell>
          <cell r="I3">
            <v>20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Mets et mot d'amou sept 21"/>
    </sheetNames>
    <sheetDataSet>
      <sheetData sheetId="0">
        <row r="217">
          <cell r="H217">
            <v>347</v>
          </cell>
          <cell r="M217">
            <v>1920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ExportToCSV"/>
    </sheetNames>
    <sheetDataSet>
      <sheetData sheetId="0">
        <row r="11">
          <cell r="J11">
            <v>39</v>
          </cell>
          <cell r="O11">
            <v>347</v>
          </cell>
        </row>
        <row r="21">
          <cell r="J21">
            <v>10</v>
          </cell>
          <cell r="O21">
            <v>50</v>
          </cell>
        </row>
        <row r="26">
          <cell r="J26">
            <v>7</v>
          </cell>
          <cell r="O26">
            <v>34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eur de ville st sever"/>
    </sheetNames>
    <sheetDataSet>
      <sheetData sheetId="0">
        <row r="11">
          <cell r="M11">
            <v>122</v>
          </cell>
        </row>
        <row r="15">
          <cell r="G15">
            <v>27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rypte"/>
      <sheetName val="Sentex"/>
      <sheetName val="coeur de ville ss"/>
    </sheetNames>
    <sheetDataSet>
      <sheetData sheetId="1">
        <row r="6">
          <cell r="F6">
            <v>7</v>
          </cell>
          <cell r="I6">
            <v>35</v>
          </cell>
        </row>
      </sheetData>
      <sheetData sheetId="2">
        <row r="4">
          <cell r="F4">
            <v>1</v>
          </cell>
          <cell r="I4">
            <v>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mmande Alimentaire"/>
      <sheetName val="Commande Souvenirs, librairie"/>
      <sheetName val="Ventes Hagetmau"/>
      <sheetName val="Ventes St Sever"/>
      <sheetName val="Stocks 3 BIT"/>
      <sheetName val="Stocks St Sever"/>
      <sheetName val="Stock Amou"/>
      <sheetName val="Stock Hagetmau"/>
      <sheetName val="Ventes Amou"/>
      <sheetName val="Vente en ligne"/>
      <sheetName val="Ventes Musée"/>
      <sheetName val="Ventes Samadet"/>
      <sheetName val="Ventes Crypte"/>
      <sheetName val="Ventes Cave Geaune"/>
      <sheetName val="Bilan LC"/>
      <sheetName val="Feuil1"/>
    </sheetNames>
    <sheetDataSet>
      <sheetData sheetId="2">
        <row r="123">
          <cell r="W123">
            <v>20</v>
          </cell>
          <cell r="X123">
            <v>49.2</v>
          </cell>
          <cell r="Y123">
            <v>7</v>
          </cell>
          <cell r="Z123">
            <v>15</v>
          </cell>
          <cell r="AA123">
            <v>29</v>
          </cell>
          <cell r="AB123">
            <v>259.90000000000003</v>
          </cell>
        </row>
      </sheetData>
      <sheetData sheetId="3">
        <row r="298">
          <cell r="H298">
            <v>67</v>
          </cell>
          <cell r="I298">
            <v>321.29999999999995</v>
          </cell>
          <cell r="J298">
            <v>59</v>
          </cell>
          <cell r="K298">
            <v>360.3</v>
          </cell>
          <cell r="L298">
            <v>12</v>
          </cell>
          <cell r="M298">
            <v>90.10000000000001</v>
          </cell>
          <cell r="N298">
            <v>66</v>
          </cell>
          <cell r="O298">
            <v>271.20000000000005</v>
          </cell>
          <cell r="P298">
            <v>57</v>
          </cell>
          <cell r="Q298">
            <v>524.4</v>
          </cell>
          <cell r="R298">
            <v>297</v>
          </cell>
          <cell r="S298">
            <v>1453.5</v>
          </cell>
          <cell r="T298">
            <v>498</v>
          </cell>
          <cell r="U298">
            <v>2538.5500000000015</v>
          </cell>
          <cell r="V298">
            <v>161</v>
          </cell>
          <cell r="W298">
            <v>764.25</v>
          </cell>
          <cell r="Y298">
            <v>628.2</v>
          </cell>
          <cell r="Z298">
            <v>152</v>
          </cell>
          <cell r="AA298">
            <v>736.6500000000003</v>
          </cell>
          <cell r="AB298">
            <v>141</v>
          </cell>
          <cell r="AC298">
            <v>1208.9</v>
          </cell>
        </row>
      </sheetData>
      <sheetData sheetId="8">
        <row r="196">
          <cell r="E196">
            <v>8</v>
          </cell>
          <cell r="F196">
            <v>16</v>
          </cell>
          <cell r="Y196">
            <v>8</v>
          </cell>
          <cell r="Z196">
            <v>47.7</v>
          </cell>
          <cell r="AA196">
            <v>35</v>
          </cell>
          <cell r="AB196">
            <v>286</v>
          </cell>
        </row>
      </sheetData>
      <sheetData sheetId="9">
        <row r="117">
          <cell r="AB117">
            <v>15</v>
          </cell>
          <cell r="AC117">
            <v>161.9</v>
          </cell>
        </row>
      </sheetData>
      <sheetData sheetId="10">
        <row r="73">
          <cell r="Z73">
            <v>14</v>
          </cell>
          <cell r="AA73">
            <v>71.2</v>
          </cell>
        </row>
        <row r="75">
          <cell r="P75">
            <v>76</v>
          </cell>
        </row>
        <row r="76">
          <cell r="G76">
            <v>66</v>
          </cell>
          <cell r="P76">
            <v>263.4</v>
          </cell>
        </row>
        <row r="77">
          <cell r="G77">
            <v>282.19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  <sheetDataSet>
      <sheetData sheetId="0">
        <row r="22">
          <cell r="J22">
            <v>38496.42999999999</v>
          </cell>
          <cell r="K22">
            <v>47812</v>
          </cell>
          <cell r="L22">
            <v>6137.73</v>
          </cell>
          <cell r="M22">
            <v>2336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reste année"/>
      <sheetName val="Juil Aout VG faites Mme Moitry"/>
      <sheetName val="Bilan"/>
    </sheetNames>
    <sheetDataSet>
      <sheetData sheetId="0">
        <row r="12">
          <cell r="Q12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ande Alimentaire"/>
      <sheetName val="Commande Souvenirs, librairie"/>
      <sheetName val="Ventes Hagetmau"/>
      <sheetName val="Ventes St Sever"/>
      <sheetName val="Ventes Amou"/>
      <sheetName val="Vente en ligne"/>
      <sheetName val="Ventes Musée"/>
      <sheetName val="Ventes Samadet"/>
      <sheetName val="Ventes Crypte"/>
      <sheetName val="Ventes Cave Geaune"/>
      <sheetName val="Bilan LC"/>
    </sheetNames>
    <sheetDataSet>
      <sheetData sheetId="2">
        <row r="108">
          <cell r="G108">
            <v>14</v>
          </cell>
          <cell r="H108">
            <v>67.9</v>
          </cell>
          <cell r="I108">
            <v>15</v>
          </cell>
          <cell r="J108">
            <v>28</v>
          </cell>
          <cell r="K108">
            <v>6</v>
          </cell>
          <cell r="L108">
            <v>59.9</v>
          </cell>
          <cell r="M108">
            <v>22</v>
          </cell>
          <cell r="N108">
            <v>66.8</v>
          </cell>
          <cell r="O108">
            <v>22</v>
          </cell>
          <cell r="P108">
            <v>88</v>
          </cell>
          <cell r="Q108">
            <v>18</v>
          </cell>
          <cell r="R108">
            <v>64</v>
          </cell>
          <cell r="S108">
            <v>48</v>
          </cell>
          <cell r="T108">
            <v>214.85</v>
          </cell>
          <cell r="U108">
            <v>24</v>
          </cell>
          <cell r="V108">
            <v>109.9</v>
          </cell>
        </row>
      </sheetData>
      <sheetData sheetId="3">
        <row r="274">
          <cell r="X274">
            <v>122</v>
          </cell>
        </row>
      </sheetData>
      <sheetData sheetId="4">
        <row r="182">
          <cell r="G182">
            <v>10</v>
          </cell>
          <cell r="H182">
            <v>33.75</v>
          </cell>
          <cell r="I182">
            <v>14</v>
          </cell>
          <cell r="J182">
            <v>47</v>
          </cell>
          <cell r="K182">
            <v>9</v>
          </cell>
          <cell r="L182">
            <v>20.9</v>
          </cell>
          <cell r="M182">
            <v>12</v>
          </cell>
          <cell r="N182">
            <v>53</v>
          </cell>
          <cell r="O182">
            <v>19</v>
          </cell>
          <cell r="P182">
            <v>77</v>
          </cell>
          <cell r="Q182">
            <v>77</v>
          </cell>
          <cell r="R182">
            <v>368.29999999999995</v>
          </cell>
          <cell r="S182">
            <v>54</v>
          </cell>
          <cell r="T182">
            <v>319.04999999999995</v>
          </cell>
          <cell r="U182">
            <v>59</v>
          </cell>
          <cell r="V182">
            <v>216.60000000000002</v>
          </cell>
          <cell r="W182">
            <v>16</v>
          </cell>
          <cell r="X182">
            <v>70.5</v>
          </cell>
        </row>
      </sheetData>
      <sheetData sheetId="5">
        <row r="117">
          <cell r="L117">
            <v>3</v>
          </cell>
          <cell r="M117">
            <v>29.4</v>
          </cell>
          <cell r="P117">
            <v>1</v>
          </cell>
          <cell r="Q117">
            <v>21</v>
          </cell>
          <cell r="T117">
            <v>4</v>
          </cell>
          <cell r="U117">
            <v>35.15</v>
          </cell>
        </row>
      </sheetData>
      <sheetData sheetId="7">
        <row r="86">
          <cell r="F86">
            <v>40</v>
          </cell>
          <cell r="G86">
            <v>259.5</v>
          </cell>
          <cell r="H86">
            <v>103</v>
          </cell>
          <cell r="I86">
            <v>600.75</v>
          </cell>
          <cell r="J86">
            <v>24</v>
          </cell>
          <cell r="K86">
            <v>153.35</v>
          </cell>
          <cell r="L86">
            <v>27</v>
          </cell>
          <cell r="M86">
            <v>166.1</v>
          </cell>
          <cell r="N86">
            <v>8</v>
          </cell>
          <cell r="O86">
            <v>39.95</v>
          </cell>
        </row>
      </sheetData>
      <sheetData sheetId="8">
        <row r="19">
          <cell r="D19">
            <v>26</v>
          </cell>
          <cell r="E19">
            <v>84.5</v>
          </cell>
          <cell r="F19">
            <v>9</v>
          </cell>
          <cell r="G19">
            <v>35</v>
          </cell>
          <cell r="H19">
            <v>26</v>
          </cell>
          <cell r="I19">
            <v>86.5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  <sheetDataSet>
      <sheetData sheetId="0">
        <row r="22">
          <cell r="B22">
            <v>4</v>
          </cell>
          <cell r="I22">
            <v>1</v>
          </cell>
          <cell r="J22">
            <v>5</v>
          </cell>
        </row>
        <row r="23">
          <cell r="B23">
            <v>2</v>
          </cell>
          <cell r="I23">
            <v>1</v>
          </cell>
          <cell r="K23">
            <v>5</v>
          </cell>
        </row>
        <row r="40">
          <cell r="B40">
            <v>14</v>
          </cell>
          <cell r="I40">
            <v>4</v>
          </cell>
          <cell r="K40">
            <v>20</v>
          </cell>
        </row>
        <row r="45">
          <cell r="B45">
            <v>2</v>
          </cell>
          <cell r="I45">
            <v>1</v>
          </cell>
          <cell r="K45">
            <v>5</v>
          </cell>
        </row>
        <row r="56">
          <cell r="B56">
            <v>2</v>
          </cell>
          <cell r="I56">
            <v>1</v>
          </cell>
          <cell r="K56">
            <v>3</v>
          </cell>
        </row>
        <row r="60">
          <cell r="B60">
            <v>8</v>
          </cell>
          <cell r="I60">
            <v>4</v>
          </cell>
          <cell r="K60">
            <v>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ria Grenet"/>
      <sheetName val="Corrida "/>
      <sheetName val="Fiesta Campéra"/>
      <sheetName val="Brassempouy"/>
      <sheetName val="A. Etchegoyen"/>
      <sheetName val="Arte Flamenco"/>
      <sheetName val="Labyrinthe de Chalosse"/>
      <sheetName val="Musiques vivantes Landes"/>
      <sheetName val=" Location tennis Amou"/>
      <sheetName val="Mets et Mots d'Amou"/>
      <sheetName val=" Amou canoe"/>
      <sheetName val="Château de Gaujacq"/>
      <sheetName val="Détail Gaujacq"/>
      <sheetName val="Carte de pêche"/>
      <sheetName val="Nuits Musicales"/>
      <sheetName val="Yoga"/>
      <sheetName val="Tablette "/>
      <sheetName val="Monstrueuses"/>
      <sheetName val="VG A l'envers et vue d'en haut"/>
      <sheetName val="VG Coeur de Ville"/>
      <sheetName val="Orgue"/>
      <sheetName val=" Sentex VG + JEP"/>
      <sheetName val="Détail Sentex"/>
      <sheetName val="Musée "/>
      <sheetName val="Pèlerins"/>
      <sheetName val="Bilan"/>
      <sheetName val="Feuil1"/>
      <sheetName val="Bilan pour Karim Exco"/>
    </sheetNames>
    <sheetDataSet>
      <sheetData sheetId="4">
        <row r="9">
          <cell r="C9">
            <v>288</v>
          </cell>
        </row>
        <row r="10">
          <cell r="C10">
            <v>5978.4</v>
          </cell>
        </row>
        <row r="12">
          <cell r="C12">
            <v>338.4</v>
          </cell>
        </row>
      </sheetData>
      <sheetData sheetId="5">
        <row r="17">
          <cell r="C17">
            <v>6</v>
          </cell>
        </row>
        <row r="18">
          <cell r="C18">
            <v>166</v>
          </cell>
        </row>
        <row r="20">
          <cell r="C20">
            <v>6</v>
          </cell>
        </row>
      </sheetData>
      <sheetData sheetId="7">
        <row r="15">
          <cell r="C15">
            <v>39</v>
          </cell>
        </row>
        <row r="16">
          <cell r="C16">
            <v>750</v>
          </cell>
        </row>
      </sheetData>
      <sheetData sheetId="8">
        <row r="13">
          <cell r="B13">
            <v>2</v>
          </cell>
          <cell r="C13">
            <v>16</v>
          </cell>
        </row>
        <row r="14">
          <cell r="B14">
            <v>1</v>
          </cell>
          <cell r="C14">
            <v>8</v>
          </cell>
        </row>
      </sheetData>
      <sheetData sheetId="14">
        <row r="5">
          <cell r="E5">
            <v>6.6</v>
          </cell>
        </row>
        <row r="6">
          <cell r="E6">
            <v>27.599999999999998</v>
          </cell>
          <cell r="I6">
            <v>1.2</v>
          </cell>
        </row>
        <row r="7">
          <cell r="E7">
            <v>10.799999999999999</v>
          </cell>
          <cell r="I7">
            <v>0</v>
          </cell>
        </row>
      </sheetData>
      <sheetData sheetId="16">
        <row r="15">
          <cell r="B15">
            <v>0</v>
          </cell>
          <cell r="C15">
            <v>0</v>
          </cell>
        </row>
      </sheetData>
      <sheetData sheetId="24">
        <row r="173">
          <cell r="F173">
            <v>15</v>
          </cell>
          <cell r="G173">
            <v>36</v>
          </cell>
          <cell r="I173">
            <v>70</v>
          </cell>
          <cell r="J173">
            <v>84</v>
          </cell>
          <cell r="K173">
            <v>43</v>
          </cell>
        </row>
        <row r="174">
          <cell r="I174">
            <v>2</v>
          </cell>
        </row>
        <row r="175">
          <cell r="H175">
            <v>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is de Juillet "/>
      <sheetName val="Mois de Aout"/>
      <sheetName val=" Bilan été"/>
      <sheetName val="Reste année"/>
    </sheetNames>
    <sheetDataSet>
      <sheetData sheetId="0">
        <row r="66">
          <cell r="B66">
            <v>18</v>
          </cell>
          <cell r="N66">
            <v>144</v>
          </cell>
        </row>
      </sheetData>
      <sheetData sheetId="1">
        <row r="84">
          <cell r="B84">
            <v>26</v>
          </cell>
          <cell r="N84">
            <v>208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is de Juillet "/>
      <sheetName val="Mois de Aout"/>
      <sheetName val="Mois de Septembre"/>
      <sheetName val="Bilan"/>
    </sheetNames>
    <sheetDataSet>
      <sheetData sheetId="0">
        <row r="31">
          <cell r="B31">
            <v>2</v>
          </cell>
          <cell r="P31">
            <v>9</v>
          </cell>
        </row>
      </sheetData>
      <sheetData sheetId="1">
        <row r="20">
          <cell r="B20">
            <v>8</v>
          </cell>
          <cell r="P20">
            <v>29</v>
          </cell>
        </row>
      </sheetData>
      <sheetData sheetId="2">
        <row r="30">
          <cell r="B30">
            <v>13</v>
          </cell>
          <cell r="P30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="85" zoomScaleNormal="85" zoomScalePageLayoutView="0" workbookViewId="0" topLeftCell="A169">
      <selection activeCell="C184" sqref="C184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203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v>61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/>
      <c r="C28" s="16"/>
      <c r="D28" s="16"/>
      <c r="E28" s="16"/>
      <c r="F28" s="16"/>
      <c r="G28" s="16"/>
      <c r="H28" s="16"/>
      <c r="I28" s="29">
        <f>SUM(B28)</f>
        <v>0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>SUM(B33:B34)</f>
        <v>49</v>
      </c>
      <c r="C32" s="15">
        <f>SUM(C33:C34)</f>
        <v>32</v>
      </c>
      <c r="D32" s="15">
        <f>SUM(D33:D34)</f>
        <v>10</v>
      </c>
      <c r="E32" s="14"/>
      <c r="F32" s="14"/>
      <c r="G32" s="14"/>
      <c r="H32" s="14"/>
      <c r="I32" s="15">
        <f aca="true" t="shared" si="0" ref="I32:I37">SUM(B32:G32)</f>
        <v>91</v>
      </c>
    </row>
    <row r="33" spans="1:9" ht="15">
      <c r="A33" s="9" t="s">
        <v>14</v>
      </c>
      <c r="B33" s="18">
        <v>35</v>
      </c>
      <c r="C33" s="18">
        <v>16</v>
      </c>
      <c r="D33" s="18">
        <v>6</v>
      </c>
      <c r="E33" s="14"/>
      <c r="F33" s="38"/>
      <c r="G33" s="38"/>
      <c r="H33" s="38"/>
      <c r="I33" s="15">
        <f t="shared" si="0"/>
        <v>57</v>
      </c>
    </row>
    <row r="34" spans="1:9" ht="15">
      <c r="A34" s="9" t="s">
        <v>15</v>
      </c>
      <c r="B34" s="18">
        <v>14</v>
      </c>
      <c r="C34" s="18">
        <v>16</v>
      </c>
      <c r="D34" s="18">
        <v>4</v>
      </c>
      <c r="E34" s="14"/>
      <c r="F34" s="38"/>
      <c r="G34" s="38"/>
      <c r="H34" s="38"/>
      <c r="I34" s="15">
        <f t="shared" si="0"/>
        <v>34</v>
      </c>
    </row>
    <row r="35" spans="1:9" ht="15">
      <c r="A35" s="10" t="s">
        <v>35</v>
      </c>
      <c r="B35" s="15">
        <f>SUM(B36:B37)</f>
        <v>56</v>
      </c>
      <c r="C35" s="15">
        <f>SUM(C36:C37)</f>
        <v>35</v>
      </c>
      <c r="D35" s="15">
        <f>SUM(D36:D37)</f>
        <v>15</v>
      </c>
      <c r="E35" s="14"/>
      <c r="F35" s="14"/>
      <c r="G35" s="14"/>
      <c r="H35" s="14"/>
      <c r="I35" s="15">
        <f t="shared" si="0"/>
        <v>106</v>
      </c>
    </row>
    <row r="36" spans="1:9" ht="15">
      <c r="A36" s="21" t="s">
        <v>14</v>
      </c>
      <c r="B36" s="18">
        <v>40</v>
      </c>
      <c r="C36" s="18">
        <v>19</v>
      </c>
      <c r="D36" s="18">
        <v>8</v>
      </c>
      <c r="E36" s="14"/>
      <c r="F36" s="39"/>
      <c r="G36" s="39"/>
      <c r="H36" s="39"/>
      <c r="I36" s="15">
        <f t="shared" si="0"/>
        <v>67</v>
      </c>
    </row>
    <row r="37" spans="1:9" ht="15">
      <c r="A37" s="21" t="s">
        <v>15</v>
      </c>
      <c r="B37" s="18">
        <v>16</v>
      </c>
      <c r="C37" s="18">
        <v>16</v>
      </c>
      <c r="D37" s="18">
        <v>7</v>
      </c>
      <c r="E37" s="14"/>
      <c r="F37" s="39"/>
      <c r="G37" s="39"/>
      <c r="H37" s="39"/>
      <c r="I37" s="15">
        <f t="shared" si="0"/>
        <v>39</v>
      </c>
    </row>
    <row r="38" spans="1:9" ht="30">
      <c r="A38" s="10" t="s">
        <v>30</v>
      </c>
      <c r="B38" s="15"/>
      <c r="C38" s="15"/>
      <c r="D38" s="15"/>
      <c r="E38" s="14"/>
      <c r="F38" s="14"/>
      <c r="G38" s="14"/>
      <c r="H38" s="14"/>
      <c r="I38" s="15"/>
    </row>
    <row r="39" spans="1:9" ht="15">
      <c r="A39" s="11" t="s">
        <v>16</v>
      </c>
      <c r="B39" s="29">
        <f>SUM(B40+B42+B43+B44+B45)</f>
        <v>47</v>
      </c>
      <c r="C39" s="29">
        <f>SUM(C40+C42+C43+C44+C45)</f>
        <v>32</v>
      </c>
      <c r="D39" s="29">
        <f>SUM(D40+D42+D43+D44+D45)</f>
        <v>10</v>
      </c>
      <c r="E39" s="14"/>
      <c r="F39" s="40"/>
      <c r="G39" s="40"/>
      <c r="H39" s="40"/>
      <c r="I39" s="29">
        <f aca="true" t="shared" si="1" ref="I39:I52">SUM(B39:G39)</f>
        <v>89</v>
      </c>
    </row>
    <row r="40" spans="1:9" ht="15">
      <c r="A40" s="9" t="s">
        <v>20</v>
      </c>
      <c r="B40" s="18">
        <v>42</v>
      </c>
      <c r="C40" s="18">
        <v>12</v>
      </c>
      <c r="D40" s="18">
        <v>3</v>
      </c>
      <c r="E40" s="14"/>
      <c r="F40" s="38"/>
      <c r="G40" s="38"/>
      <c r="H40" s="38"/>
      <c r="I40" s="29">
        <f t="shared" si="1"/>
        <v>57</v>
      </c>
    </row>
    <row r="41" spans="1:9" ht="15">
      <c r="A41" s="9" t="s">
        <v>17</v>
      </c>
      <c r="B41" s="18">
        <v>39</v>
      </c>
      <c r="C41" s="18">
        <v>12</v>
      </c>
      <c r="D41" s="18">
        <v>3</v>
      </c>
      <c r="E41" s="14"/>
      <c r="F41" s="38"/>
      <c r="G41" s="38"/>
      <c r="H41" s="38"/>
      <c r="I41" s="29">
        <f t="shared" si="1"/>
        <v>54</v>
      </c>
    </row>
    <row r="42" spans="1:9" ht="15">
      <c r="A42" s="9" t="s">
        <v>21</v>
      </c>
      <c r="B42" s="18">
        <v>2</v>
      </c>
      <c r="C42" s="18">
        <v>2</v>
      </c>
      <c r="D42" s="18">
        <v>0</v>
      </c>
      <c r="E42" s="14"/>
      <c r="F42" s="38"/>
      <c r="G42" s="38"/>
      <c r="H42" s="38"/>
      <c r="I42" s="29">
        <f t="shared" si="1"/>
        <v>4</v>
      </c>
    </row>
    <row r="43" spans="1:9" ht="15">
      <c r="A43" s="9" t="s">
        <v>18</v>
      </c>
      <c r="B43" s="18">
        <v>1</v>
      </c>
      <c r="C43" s="18">
        <v>0</v>
      </c>
      <c r="D43" s="18">
        <v>0</v>
      </c>
      <c r="E43" s="14"/>
      <c r="F43" s="38"/>
      <c r="G43" s="38"/>
      <c r="H43" s="38"/>
      <c r="I43" s="29">
        <f t="shared" si="1"/>
        <v>1</v>
      </c>
    </row>
    <row r="44" spans="1:9" ht="15">
      <c r="A44" s="9" t="s">
        <v>19</v>
      </c>
      <c r="B44" s="18">
        <v>0</v>
      </c>
      <c r="C44" s="18">
        <v>1</v>
      </c>
      <c r="D44" s="18">
        <v>0</v>
      </c>
      <c r="E44" s="14"/>
      <c r="F44" s="38"/>
      <c r="G44" s="38"/>
      <c r="H44" s="38"/>
      <c r="I44" s="29">
        <f t="shared" si="1"/>
        <v>1</v>
      </c>
    </row>
    <row r="45" spans="1:9" ht="15">
      <c r="A45" s="9" t="s">
        <v>22</v>
      </c>
      <c r="B45" s="18">
        <v>2</v>
      </c>
      <c r="C45" s="18">
        <v>17</v>
      </c>
      <c r="D45" s="18">
        <v>7</v>
      </c>
      <c r="E45" s="14"/>
      <c r="F45" s="38"/>
      <c r="G45" s="38"/>
      <c r="H45" s="38"/>
      <c r="I45" s="29">
        <f t="shared" si="1"/>
        <v>26</v>
      </c>
    </row>
    <row r="46" spans="1:9" ht="15">
      <c r="A46" s="11" t="s">
        <v>23</v>
      </c>
      <c r="B46" s="29">
        <f>SUM(B47:B52)</f>
        <v>2</v>
      </c>
      <c r="C46" s="29">
        <f>SUM(C47:C52)</f>
        <v>0</v>
      </c>
      <c r="D46" s="29">
        <f>SUM(D47:D52)</f>
        <v>0</v>
      </c>
      <c r="E46" s="14"/>
      <c r="F46" s="40"/>
      <c r="G46" s="40"/>
      <c r="H46" s="40"/>
      <c r="I46" s="29">
        <f t="shared" si="1"/>
        <v>2</v>
      </c>
    </row>
    <row r="47" spans="1:9" ht="15">
      <c r="A47" s="9" t="s">
        <v>24</v>
      </c>
      <c r="B47" s="18">
        <v>0</v>
      </c>
      <c r="C47" s="18">
        <v>0</v>
      </c>
      <c r="D47" s="18">
        <v>0</v>
      </c>
      <c r="E47" s="14"/>
      <c r="F47" s="38"/>
      <c r="G47" s="38"/>
      <c r="H47" s="38"/>
      <c r="I47" s="29">
        <f t="shared" si="1"/>
        <v>0</v>
      </c>
    </row>
    <row r="48" spans="1:9" ht="15">
      <c r="A48" s="9" t="s">
        <v>25</v>
      </c>
      <c r="B48" s="18">
        <v>1</v>
      </c>
      <c r="C48" s="18">
        <v>0</v>
      </c>
      <c r="D48" s="18">
        <v>0</v>
      </c>
      <c r="E48" s="14"/>
      <c r="F48" s="38"/>
      <c r="G48" s="38"/>
      <c r="H48" s="38"/>
      <c r="I48" s="29">
        <f t="shared" si="1"/>
        <v>1</v>
      </c>
    </row>
    <row r="49" spans="1:9" ht="15">
      <c r="A49" s="9" t="s">
        <v>26</v>
      </c>
      <c r="B49" s="18">
        <v>0</v>
      </c>
      <c r="C49" s="18">
        <v>0</v>
      </c>
      <c r="D49" s="18">
        <v>0</v>
      </c>
      <c r="E49" s="14"/>
      <c r="F49" s="38"/>
      <c r="G49" s="38"/>
      <c r="H49" s="38"/>
      <c r="I49" s="29">
        <f t="shared" si="1"/>
        <v>0</v>
      </c>
    </row>
    <row r="50" spans="1:9" ht="15">
      <c r="A50" s="9" t="s">
        <v>27</v>
      </c>
      <c r="B50" s="18">
        <v>0</v>
      </c>
      <c r="C50" s="18">
        <v>0</v>
      </c>
      <c r="D50" s="18">
        <v>0</v>
      </c>
      <c r="E50" s="14"/>
      <c r="F50" s="38"/>
      <c r="G50" s="38"/>
      <c r="H50" s="38"/>
      <c r="I50" s="29">
        <f t="shared" si="1"/>
        <v>0</v>
      </c>
    </row>
    <row r="51" spans="1:9" ht="15">
      <c r="A51" s="9" t="s">
        <v>28</v>
      </c>
      <c r="B51" s="18">
        <v>0</v>
      </c>
      <c r="C51" s="18">
        <v>0</v>
      </c>
      <c r="D51" s="18">
        <v>0</v>
      </c>
      <c r="E51" s="14"/>
      <c r="F51" s="38"/>
      <c r="G51" s="38"/>
      <c r="H51" s="38"/>
      <c r="I51" s="29">
        <f t="shared" si="1"/>
        <v>0</v>
      </c>
    </row>
    <row r="52" spans="1:9" ht="15">
      <c r="A52" s="9" t="s">
        <v>29</v>
      </c>
      <c r="B52" s="18">
        <v>1</v>
      </c>
      <c r="C52" s="18">
        <v>0</v>
      </c>
      <c r="D52" s="18">
        <v>0</v>
      </c>
      <c r="E52" s="14"/>
      <c r="F52" s="38"/>
      <c r="G52" s="38"/>
      <c r="H52" s="38"/>
      <c r="I52" s="29">
        <f t="shared" si="1"/>
        <v>1</v>
      </c>
    </row>
    <row r="53" spans="1:9" ht="15">
      <c r="A53" s="11" t="s">
        <v>90</v>
      </c>
      <c r="B53" s="18"/>
      <c r="C53" s="18"/>
      <c r="D53" s="18"/>
      <c r="E53" s="14"/>
      <c r="F53" s="38"/>
      <c r="G53" s="38"/>
      <c r="H53" s="38"/>
      <c r="I53" s="65"/>
    </row>
    <row r="54" spans="1:9" ht="15">
      <c r="A54" s="9" t="s">
        <v>91</v>
      </c>
      <c r="B54" s="17">
        <v>2</v>
      </c>
      <c r="C54" s="17">
        <v>0</v>
      </c>
      <c r="D54" s="17">
        <v>0</v>
      </c>
      <c r="E54" s="14"/>
      <c r="F54" s="38"/>
      <c r="G54" s="38"/>
      <c r="H54" s="38"/>
      <c r="I54" s="29">
        <f aca="true" t="shared" si="2" ref="I54:I61">SUM(B54:G54)</f>
        <v>2</v>
      </c>
    </row>
    <row r="55" spans="1:9" ht="15">
      <c r="A55" s="9" t="s">
        <v>92</v>
      </c>
      <c r="B55" s="17">
        <v>0</v>
      </c>
      <c r="C55" s="17">
        <v>0</v>
      </c>
      <c r="D55" s="17">
        <v>0</v>
      </c>
      <c r="E55" s="14"/>
      <c r="F55" s="38"/>
      <c r="G55" s="38"/>
      <c r="H55" s="38"/>
      <c r="I55" s="29">
        <f t="shared" si="2"/>
        <v>0</v>
      </c>
    </row>
    <row r="56" spans="1:9" ht="15">
      <c r="A56" s="9" t="s">
        <v>93</v>
      </c>
      <c r="B56" s="17">
        <v>0</v>
      </c>
      <c r="C56" s="17">
        <v>0</v>
      </c>
      <c r="D56" s="17">
        <v>0</v>
      </c>
      <c r="E56" s="14"/>
      <c r="F56" s="38"/>
      <c r="G56" s="38"/>
      <c r="H56" s="38"/>
      <c r="I56" s="29">
        <f t="shared" si="2"/>
        <v>0</v>
      </c>
    </row>
    <row r="57" spans="1:9" ht="15">
      <c r="A57" s="9" t="s">
        <v>94</v>
      </c>
      <c r="B57" s="17">
        <v>0</v>
      </c>
      <c r="C57" s="17">
        <v>0</v>
      </c>
      <c r="D57" s="17">
        <v>0</v>
      </c>
      <c r="E57" s="14"/>
      <c r="F57" s="38"/>
      <c r="G57" s="38"/>
      <c r="H57" s="38"/>
      <c r="I57" s="29">
        <f t="shared" si="2"/>
        <v>0</v>
      </c>
    </row>
    <row r="58" spans="1:9" ht="14.25" customHeight="1">
      <c r="A58" s="10" t="s">
        <v>31</v>
      </c>
      <c r="B58" s="15">
        <v>0</v>
      </c>
      <c r="C58" s="15">
        <v>2</v>
      </c>
      <c r="D58" s="15">
        <v>0</v>
      </c>
      <c r="E58" s="14"/>
      <c r="F58" s="14"/>
      <c r="G58" s="14"/>
      <c r="H58" s="14"/>
      <c r="I58" s="29">
        <f t="shared" si="2"/>
        <v>2</v>
      </c>
    </row>
    <row r="59" spans="1:9" ht="15">
      <c r="A59" s="10" t="s">
        <v>32</v>
      </c>
      <c r="B59" s="15">
        <v>3</v>
      </c>
      <c r="C59" s="15">
        <v>0</v>
      </c>
      <c r="D59" s="15">
        <v>0</v>
      </c>
      <c r="E59" s="14"/>
      <c r="F59" s="14"/>
      <c r="G59" s="14"/>
      <c r="H59" s="14"/>
      <c r="I59" s="29">
        <f t="shared" si="2"/>
        <v>3</v>
      </c>
    </row>
    <row r="60" spans="1:9" ht="30">
      <c r="A60" s="10" t="s">
        <v>33</v>
      </c>
      <c r="B60" s="15">
        <v>28</v>
      </c>
      <c r="C60" s="15">
        <v>11</v>
      </c>
      <c r="D60" s="15">
        <v>6</v>
      </c>
      <c r="E60" s="14"/>
      <c r="F60" s="14"/>
      <c r="G60" s="14"/>
      <c r="H60" s="14"/>
      <c r="I60" s="29">
        <f t="shared" si="2"/>
        <v>45</v>
      </c>
    </row>
    <row r="61" spans="1:9" ht="30">
      <c r="A61" s="10" t="s">
        <v>147</v>
      </c>
      <c r="B61" s="15">
        <v>13</v>
      </c>
      <c r="C61" s="15">
        <v>2</v>
      </c>
      <c r="D61" s="15">
        <v>0</v>
      </c>
      <c r="E61" s="14"/>
      <c r="F61" s="14"/>
      <c r="G61" s="14"/>
      <c r="H61" s="14"/>
      <c r="I61" s="29">
        <f t="shared" si="2"/>
        <v>15</v>
      </c>
    </row>
    <row r="62" spans="1:9" ht="15">
      <c r="A62" s="10" t="s">
        <v>40</v>
      </c>
      <c r="B62" s="15"/>
      <c r="C62" s="15"/>
      <c r="D62" s="15"/>
      <c r="E62" s="14"/>
      <c r="F62" s="14"/>
      <c r="G62" s="14"/>
      <c r="H62" s="14"/>
      <c r="I62" s="29"/>
    </row>
    <row r="63" spans="1:9" ht="15">
      <c r="A63" s="9" t="s">
        <v>131</v>
      </c>
      <c r="B63" s="15">
        <v>18</v>
      </c>
      <c r="C63" s="15">
        <v>16</v>
      </c>
      <c r="D63" s="15">
        <v>16</v>
      </c>
      <c r="E63" s="14"/>
      <c r="F63" s="14"/>
      <c r="G63" s="14"/>
      <c r="H63" s="14"/>
      <c r="I63" s="29">
        <f aca="true" t="shared" si="3" ref="I63:I69">SUM(B63:G63)</f>
        <v>50</v>
      </c>
    </row>
    <row r="64" spans="1:9" ht="15">
      <c r="A64" s="9" t="s">
        <v>43</v>
      </c>
      <c r="B64" s="15">
        <v>0</v>
      </c>
      <c r="C64" s="15">
        <v>0</v>
      </c>
      <c r="D64" s="15">
        <v>0</v>
      </c>
      <c r="E64" s="14"/>
      <c r="F64" s="14"/>
      <c r="G64" s="14"/>
      <c r="H64" s="14"/>
      <c r="I64" s="29">
        <f t="shared" si="3"/>
        <v>0</v>
      </c>
    </row>
    <row r="65" spans="1:9" ht="14.25" customHeight="1">
      <c r="A65" s="9" t="s">
        <v>44</v>
      </c>
      <c r="B65" s="15">
        <v>4</v>
      </c>
      <c r="C65" s="15">
        <v>4</v>
      </c>
      <c r="D65" s="15">
        <v>0</v>
      </c>
      <c r="E65" s="14"/>
      <c r="F65" s="14"/>
      <c r="G65" s="14"/>
      <c r="H65" s="14"/>
      <c r="I65" s="29">
        <f t="shared" si="3"/>
        <v>8</v>
      </c>
    </row>
    <row r="66" spans="1:9" ht="14.25" customHeight="1">
      <c r="A66" s="9" t="s">
        <v>45</v>
      </c>
      <c r="B66" s="15">
        <v>0</v>
      </c>
      <c r="C66" s="15">
        <v>0</v>
      </c>
      <c r="D66" s="15">
        <v>0</v>
      </c>
      <c r="E66" s="14"/>
      <c r="F66" s="14"/>
      <c r="G66" s="14"/>
      <c r="H66" s="14"/>
      <c r="I66" s="29">
        <f t="shared" si="3"/>
        <v>0</v>
      </c>
    </row>
    <row r="67" spans="1:9" ht="14.25" customHeight="1">
      <c r="A67" s="9" t="s">
        <v>46</v>
      </c>
      <c r="B67" s="15">
        <v>0</v>
      </c>
      <c r="C67" s="15">
        <v>0</v>
      </c>
      <c r="D67" s="15">
        <v>0</v>
      </c>
      <c r="E67" s="14"/>
      <c r="F67" s="14"/>
      <c r="G67" s="14"/>
      <c r="H67" s="14"/>
      <c r="I67" s="29">
        <f t="shared" si="3"/>
        <v>0</v>
      </c>
    </row>
    <row r="68" spans="1:9" ht="14.25" customHeight="1">
      <c r="A68" s="9" t="s">
        <v>47</v>
      </c>
      <c r="B68" s="15">
        <v>0</v>
      </c>
      <c r="C68" s="15">
        <v>0</v>
      </c>
      <c r="D68" s="15">
        <v>0</v>
      </c>
      <c r="E68" s="14"/>
      <c r="F68" s="14"/>
      <c r="G68" s="14"/>
      <c r="H68" s="14"/>
      <c r="I68" s="29">
        <f t="shared" si="3"/>
        <v>0</v>
      </c>
    </row>
    <row r="69" spans="1:9" ht="15">
      <c r="A69" s="9" t="s">
        <v>48</v>
      </c>
      <c r="B69" s="15">
        <v>0</v>
      </c>
      <c r="C69" s="15">
        <v>0</v>
      </c>
      <c r="D69" s="15">
        <v>0</v>
      </c>
      <c r="E69" s="14"/>
      <c r="F69" s="20"/>
      <c r="G69" s="20"/>
      <c r="H69" s="20"/>
      <c r="I69" s="29">
        <f t="shared" si="3"/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v>0</v>
      </c>
      <c r="C71" s="19">
        <v>0</v>
      </c>
      <c r="D71" s="19">
        <v>0</v>
      </c>
      <c r="E71" s="16"/>
      <c r="F71" s="16"/>
      <c r="G71" s="16"/>
      <c r="H71" s="16"/>
      <c r="I71" s="29">
        <f>SUM(B71:G71)</f>
        <v>0</v>
      </c>
    </row>
    <row r="72" spans="1:9" ht="15">
      <c r="A72" s="9" t="s">
        <v>102</v>
      </c>
      <c r="B72" s="19">
        <v>0</v>
      </c>
      <c r="C72" s="19">
        <v>0</v>
      </c>
      <c r="D72" s="19">
        <v>0</v>
      </c>
      <c r="E72" s="16"/>
      <c r="F72" s="16"/>
      <c r="G72" s="16"/>
      <c r="H72" s="16"/>
      <c r="I72" s="29">
        <f>SUM(B72:G72)</f>
        <v>0</v>
      </c>
    </row>
    <row r="73" spans="1:9" ht="15">
      <c r="A73" s="9" t="s">
        <v>104</v>
      </c>
      <c r="B73" s="19">
        <v>0</v>
      </c>
      <c r="C73" s="19">
        <v>0</v>
      </c>
      <c r="D73" s="19">
        <v>0</v>
      </c>
      <c r="E73" s="16"/>
      <c r="F73" s="16"/>
      <c r="G73" s="16"/>
      <c r="H73" s="16"/>
      <c r="I73" s="29">
        <f>SUM(B73:G73)</f>
        <v>0</v>
      </c>
    </row>
    <row r="74" spans="1:9" ht="30">
      <c r="A74" s="9" t="s">
        <v>105</v>
      </c>
      <c r="B74" s="19">
        <v>0</v>
      </c>
      <c r="C74" s="19">
        <v>0</v>
      </c>
      <c r="D74" s="19">
        <v>0</v>
      </c>
      <c r="E74" s="16"/>
      <c r="F74" s="16"/>
      <c r="G74" s="16"/>
      <c r="H74" s="16"/>
      <c r="I74" s="29">
        <f>SUM(B74:G74)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v>0</v>
      </c>
      <c r="C76" s="112"/>
      <c r="D76" s="112"/>
      <c r="E76" s="112"/>
      <c r="F76" s="112"/>
      <c r="G76" s="112"/>
      <c r="H76" s="112"/>
      <c r="I76" s="113">
        <f aca="true" t="shared" si="4" ref="I76:I81">SUM(B76:G76)</f>
        <v>0</v>
      </c>
    </row>
    <row r="77" spans="1:9" ht="15">
      <c r="A77" s="9" t="s">
        <v>153</v>
      </c>
      <c r="B77" s="91">
        <v>0</v>
      </c>
      <c r="C77" s="112"/>
      <c r="D77" s="112"/>
      <c r="E77" s="112"/>
      <c r="F77" s="112"/>
      <c r="G77" s="112"/>
      <c r="H77" s="112"/>
      <c r="I77" s="113">
        <f t="shared" si="4"/>
        <v>0</v>
      </c>
    </row>
    <row r="78" spans="1:9" ht="15">
      <c r="A78" s="9" t="s">
        <v>154</v>
      </c>
      <c r="B78" s="91">
        <v>0</v>
      </c>
      <c r="C78" s="112"/>
      <c r="D78" s="112"/>
      <c r="E78" s="112"/>
      <c r="F78" s="112"/>
      <c r="G78" s="112"/>
      <c r="H78" s="112"/>
      <c r="I78" s="113">
        <f t="shared" si="4"/>
        <v>0</v>
      </c>
    </row>
    <row r="79" spans="1:9" ht="15">
      <c r="A79" s="9" t="s">
        <v>154</v>
      </c>
      <c r="B79" s="91">
        <v>0</v>
      </c>
      <c r="C79" s="112"/>
      <c r="D79" s="112"/>
      <c r="E79" s="107"/>
      <c r="F79" s="107"/>
      <c r="G79" s="107"/>
      <c r="H79" s="107"/>
      <c r="I79" s="113">
        <f t="shared" si="4"/>
        <v>0</v>
      </c>
    </row>
    <row r="80" spans="1:9" ht="15">
      <c r="A80" s="9" t="s">
        <v>154</v>
      </c>
      <c r="B80" s="91">
        <v>0</v>
      </c>
      <c r="C80" s="112"/>
      <c r="D80" s="112"/>
      <c r="E80" s="107"/>
      <c r="F80" s="107"/>
      <c r="G80" s="107"/>
      <c r="H80" s="107"/>
      <c r="I80" s="113">
        <f t="shared" si="4"/>
        <v>0</v>
      </c>
    </row>
    <row r="81" spans="1:9" ht="15">
      <c r="A81" s="9" t="s">
        <v>154</v>
      </c>
      <c r="B81" s="91">
        <v>0</v>
      </c>
      <c r="C81" s="112"/>
      <c r="D81" s="112"/>
      <c r="E81" s="107"/>
      <c r="F81" s="107"/>
      <c r="G81" s="107"/>
      <c r="H81" s="107"/>
      <c r="I81" s="113">
        <f t="shared" si="4"/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v>0</v>
      </c>
      <c r="C85" s="16"/>
      <c r="D85" s="16"/>
      <c r="E85" s="16"/>
      <c r="F85" s="16"/>
      <c r="G85" s="16"/>
      <c r="H85" s="16"/>
      <c r="I85" s="66">
        <f>SUM(B85:G85)</f>
        <v>0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19" t="s">
        <v>173</v>
      </c>
      <c r="C88" s="20"/>
      <c r="D88" s="20"/>
      <c r="E88" s="20"/>
      <c r="F88" s="20"/>
      <c r="G88" s="20"/>
      <c r="H88" s="20"/>
      <c r="I88" s="35"/>
    </row>
    <row r="89" spans="1:9" ht="15">
      <c r="A89" s="6" t="s">
        <v>76</v>
      </c>
      <c r="B89" s="57">
        <f>'[3]FB 2021'!$C$21</f>
        <v>0</v>
      </c>
      <c r="C89" s="20"/>
      <c r="D89" s="20"/>
      <c r="E89" s="20"/>
      <c r="F89" s="20"/>
      <c r="G89" s="20"/>
      <c r="H89" s="20"/>
      <c r="I89" s="35">
        <f aca="true" t="shared" si="5" ref="I89:I96">SUM(B89:G89)</f>
        <v>0</v>
      </c>
    </row>
    <row r="90" spans="1:9" ht="15">
      <c r="A90" s="6" t="s">
        <v>77</v>
      </c>
      <c r="B90" s="57">
        <f>'[3]FB 2021'!$E$21+'[3]FB 2021'!$F$21</f>
        <v>16685</v>
      </c>
      <c r="C90" s="20"/>
      <c r="D90" s="20"/>
      <c r="E90" s="20"/>
      <c r="F90" s="20"/>
      <c r="G90" s="20"/>
      <c r="H90" s="20"/>
      <c r="I90" s="35">
        <f t="shared" si="5"/>
        <v>16685</v>
      </c>
    </row>
    <row r="91" spans="1:9" ht="15">
      <c r="A91" s="6" t="s">
        <v>78</v>
      </c>
      <c r="B91" s="57">
        <f>'[3]FB 2021'!$M$21</f>
        <v>282</v>
      </c>
      <c r="C91" s="20"/>
      <c r="D91" s="20"/>
      <c r="E91" s="20"/>
      <c r="F91" s="20"/>
      <c r="G91" s="20"/>
      <c r="H91" s="20"/>
      <c r="I91" s="35">
        <f t="shared" si="5"/>
        <v>282</v>
      </c>
    </row>
    <row r="92" spans="1:9" ht="15">
      <c r="A92" s="27" t="s">
        <v>114</v>
      </c>
      <c r="B92" s="57">
        <f>'[3]FB 2021'!$N$21</f>
        <v>9</v>
      </c>
      <c r="C92" s="20"/>
      <c r="D92" s="20"/>
      <c r="E92" s="20"/>
      <c r="F92" s="20"/>
      <c r="G92" s="20"/>
      <c r="H92" s="20"/>
      <c r="I92" s="35">
        <f t="shared" si="5"/>
        <v>9</v>
      </c>
    </row>
    <row r="93" spans="1:9" ht="15">
      <c r="A93" s="6" t="s">
        <v>79</v>
      </c>
      <c r="B93" s="57">
        <f>'[3]FB 2021'!$O$21</f>
        <v>62</v>
      </c>
      <c r="C93" s="20"/>
      <c r="D93" s="20"/>
      <c r="E93" s="20"/>
      <c r="F93" s="20"/>
      <c r="G93" s="20"/>
      <c r="H93" s="20"/>
      <c r="I93" s="35">
        <f t="shared" si="5"/>
        <v>62</v>
      </c>
    </row>
    <row r="94" spans="1:9" ht="15">
      <c r="A94" s="6" t="s">
        <v>80</v>
      </c>
      <c r="B94" s="57">
        <v>6954</v>
      </c>
      <c r="C94" s="20"/>
      <c r="D94" s="20"/>
      <c r="E94" s="20"/>
      <c r="F94" s="20"/>
      <c r="G94" s="20"/>
      <c r="H94" s="20"/>
      <c r="I94" s="35">
        <f t="shared" si="5"/>
        <v>6954</v>
      </c>
    </row>
    <row r="95" spans="1:9" ht="15">
      <c r="A95" s="27" t="s">
        <v>115</v>
      </c>
      <c r="B95" s="57">
        <v>0</v>
      </c>
      <c r="C95" s="20"/>
      <c r="D95" s="20"/>
      <c r="E95" s="20"/>
      <c r="F95" s="20"/>
      <c r="G95" s="20"/>
      <c r="H95" s="20"/>
      <c r="I95" s="35">
        <f t="shared" si="5"/>
        <v>0</v>
      </c>
    </row>
    <row r="96" spans="1:9" ht="15">
      <c r="A96" s="27" t="s">
        <v>128</v>
      </c>
      <c r="B96" s="127">
        <f>'[3]FB 2021'!$S$21</f>
        <v>4.142857142857143</v>
      </c>
      <c r="C96" s="20"/>
      <c r="D96" s="20"/>
      <c r="E96" s="20"/>
      <c r="F96" s="20"/>
      <c r="G96" s="20"/>
      <c r="H96" s="20"/>
      <c r="I96" s="128">
        <f t="shared" si="5"/>
        <v>4.142857142857143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v>0</v>
      </c>
      <c r="C98" s="20"/>
      <c r="D98" s="20"/>
      <c r="E98" s="20"/>
      <c r="F98" s="20"/>
      <c r="G98" s="20"/>
      <c r="H98" s="20"/>
      <c r="I98" s="35">
        <f>SUM(B98:G98)</f>
        <v>0</v>
      </c>
    </row>
    <row r="99" spans="1:9" ht="15">
      <c r="A99" s="75" t="s">
        <v>132</v>
      </c>
      <c r="B99" s="57">
        <v>0</v>
      </c>
      <c r="C99" s="20"/>
      <c r="D99" s="20"/>
      <c r="E99" s="20"/>
      <c r="F99" s="20"/>
      <c r="G99" s="20"/>
      <c r="H99" s="20"/>
      <c r="I99" s="35">
        <f>SUM(B99:G99)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v>0</v>
      </c>
      <c r="C101" s="20"/>
      <c r="D101" s="20"/>
      <c r="E101" s="20"/>
      <c r="F101" s="20"/>
      <c r="G101" s="20"/>
      <c r="H101" s="20"/>
      <c r="I101" s="35">
        <f aca="true" t="shared" si="6" ref="I101:I109">SUM(B101:G101)</f>
        <v>0</v>
      </c>
    </row>
    <row r="102" spans="1:9" ht="15">
      <c r="A102" s="6" t="s">
        <v>76</v>
      </c>
      <c r="B102" s="57">
        <v>0</v>
      </c>
      <c r="C102" s="20"/>
      <c r="D102" s="20"/>
      <c r="E102" s="20"/>
      <c r="F102" s="20"/>
      <c r="G102" s="20"/>
      <c r="H102" s="20"/>
      <c r="I102" s="35">
        <f t="shared" si="6"/>
        <v>0</v>
      </c>
    </row>
    <row r="103" spans="1:9" ht="15">
      <c r="A103" s="6" t="s">
        <v>77</v>
      </c>
      <c r="B103" s="57">
        <v>0</v>
      </c>
      <c r="C103" s="20"/>
      <c r="D103" s="20"/>
      <c r="E103" s="20"/>
      <c r="F103" s="20"/>
      <c r="G103" s="20"/>
      <c r="H103" s="20"/>
      <c r="I103" s="35">
        <f t="shared" si="6"/>
        <v>0</v>
      </c>
    </row>
    <row r="104" spans="1:9" ht="15">
      <c r="A104" s="6" t="s">
        <v>78</v>
      </c>
      <c r="B104" s="57">
        <v>0</v>
      </c>
      <c r="C104" s="20"/>
      <c r="D104" s="20"/>
      <c r="E104" s="20"/>
      <c r="F104" s="20"/>
      <c r="G104" s="20"/>
      <c r="H104" s="20"/>
      <c r="I104" s="35">
        <f t="shared" si="6"/>
        <v>0</v>
      </c>
    </row>
    <row r="105" spans="1:9" ht="15">
      <c r="A105" s="27" t="s">
        <v>114</v>
      </c>
      <c r="B105" s="57">
        <v>0</v>
      </c>
      <c r="C105" s="20"/>
      <c r="D105" s="20"/>
      <c r="E105" s="20"/>
      <c r="F105" s="20"/>
      <c r="G105" s="20"/>
      <c r="H105" s="20"/>
      <c r="I105" s="35">
        <f t="shared" si="6"/>
        <v>0</v>
      </c>
    </row>
    <row r="106" spans="1:9" ht="15">
      <c r="A106" s="6" t="s">
        <v>79</v>
      </c>
      <c r="B106" s="57">
        <v>0</v>
      </c>
      <c r="C106" s="20"/>
      <c r="D106" s="20"/>
      <c r="E106" s="20"/>
      <c r="F106" s="20"/>
      <c r="G106" s="20"/>
      <c r="H106" s="20"/>
      <c r="I106" s="35">
        <f t="shared" si="6"/>
        <v>0</v>
      </c>
    </row>
    <row r="107" spans="1:9" ht="15">
      <c r="A107" s="6" t="s">
        <v>80</v>
      </c>
      <c r="B107" s="57">
        <v>0</v>
      </c>
      <c r="C107" s="20"/>
      <c r="D107" s="20"/>
      <c r="E107" s="20"/>
      <c r="F107" s="20"/>
      <c r="G107" s="20"/>
      <c r="H107" s="20"/>
      <c r="I107" s="35">
        <f t="shared" si="6"/>
        <v>0</v>
      </c>
    </row>
    <row r="108" spans="1:9" ht="15">
      <c r="A108" s="27" t="s">
        <v>115</v>
      </c>
      <c r="B108" s="57">
        <v>0</v>
      </c>
      <c r="C108" s="20"/>
      <c r="D108" s="20"/>
      <c r="E108" s="20"/>
      <c r="F108" s="20"/>
      <c r="G108" s="20"/>
      <c r="H108" s="20"/>
      <c r="I108" s="35">
        <f t="shared" si="6"/>
        <v>0</v>
      </c>
    </row>
    <row r="109" spans="1:9" ht="15">
      <c r="A109" s="27" t="s">
        <v>128</v>
      </c>
      <c r="B109" s="57">
        <v>0</v>
      </c>
      <c r="C109" s="20"/>
      <c r="D109" s="20"/>
      <c r="E109" s="20"/>
      <c r="F109" s="20"/>
      <c r="G109" s="20"/>
      <c r="H109" s="20"/>
      <c r="I109" s="35">
        <f t="shared" si="6"/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19">
        <v>2428</v>
      </c>
      <c r="C112" s="20"/>
      <c r="D112" s="20"/>
      <c r="E112" s="20"/>
      <c r="F112" s="20"/>
      <c r="G112" s="20"/>
      <c r="H112" s="20"/>
      <c r="I112" s="35">
        <f aca="true" t="shared" si="7" ref="I112:I117">SUM(B112:G112)</f>
        <v>2428</v>
      </c>
    </row>
    <row r="113" spans="1:9" ht="15">
      <c r="A113" s="6" t="s">
        <v>83</v>
      </c>
      <c r="B113" s="19">
        <v>1.37</v>
      </c>
      <c r="C113" s="20"/>
      <c r="D113" s="20"/>
      <c r="E113" s="20"/>
      <c r="F113" s="20"/>
      <c r="G113" s="20"/>
      <c r="H113" s="20"/>
      <c r="I113" s="35">
        <f t="shared" si="7"/>
        <v>1.37</v>
      </c>
    </row>
    <row r="114" spans="1:9" ht="15">
      <c r="A114" s="6" t="s">
        <v>84</v>
      </c>
      <c r="B114" s="19">
        <v>6470</v>
      </c>
      <c r="C114" s="20"/>
      <c r="D114" s="20"/>
      <c r="E114" s="20"/>
      <c r="F114" s="20"/>
      <c r="G114" s="20"/>
      <c r="H114" s="20"/>
      <c r="I114" s="35">
        <f t="shared" si="7"/>
        <v>6470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 t="shared" si="7"/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 t="shared" si="7"/>
        <v>0</v>
      </c>
    </row>
    <row r="117" spans="1:9" ht="15">
      <c r="A117" s="6" t="s">
        <v>7</v>
      </c>
      <c r="B117" s="19">
        <v>46</v>
      </c>
      <c r="C117" s="19">
        <v>16</v>
      </c>
      <c r="D117" s="19">
        <v>13</v>
      </c>
      <c r="E117" s="20"/>
      <c r="F117" s="20"/>
      <c r="G117" s="20"/>
      <c r="H117" s="20"/>
      <c r="I117" s="35">
        <f t="shared" si="7"/>
        <v>75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26" t="s">
        <v>116</v>
      </c>
      <c r="B120" s="26"/>
      <c r="C120" s="26"/>
      <c r="D120" s="78"/>
      <c r="E120" s="26"/>
      <c r="F120" s="26"/>
      <c r="G120" s="26"/>
      <c r="H120" s="151"/>
      <c r="I120" s="26"/>
    </row>
    <row r="121" spans="1:9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</row>
    <row r="122" spans="1:9" ht="15">
      <c r="A122" s="9" t="s">
        <v>53</v>
      </c>
      <c r="B122" s="59">
        <v>0</v>
      </c>
      <c r="C122" s="88"/>
      <c r="D122" s="41"/>
      <c r="E122" s="41"/>
      <c r="F122" s="41"/>
      <c r="G122" s="41"/>
      <c r="H122" s="28"/>
      <c r="I122" s="61">
        <f>SUM(B122:G122)</f>
        <v>0</v>
      </c>
    </row>
    <row r="123" spans="1:9" ht="15">
      <c r="A123" s="9" t="s">
        <v>35</v>
      </c>
      <c r="B123" s="60">
        <v>0</v>
      </c>
      <c r="C123" s="88"/>
      <c r="D123" s="41"/>
      <c r="E123" s="41"/>
      <c r="F123" s="41"/>
      <c r="G123" s="41"/>
      <c r="H123" s="28"/>
      <c r="I123" s="63">
        <f>SUM(B123:G123)</f>
        <v>0</v>
      </c>
    </row>
    <row r="124" spans="1:9" ht="15">
      <c r="A124" s="58" t="s">
        <v>139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59">
        <v>0</v>
      </c>
      <c r="C125" s="88"/>
      <c r="D125" s="41"/>
      <c r="E125" s="41"/>
      <c r="F125" s="41"/>
      <c r="G125" s="41"/>
      <c r="H125" s="28"/>
      <c r="I125" s="61">
        <f>SUM(B125:G125)</f>
        <v>0</v>
      </c>
    </row>
    <row r="126" spans="1:9" ht="15">
      <c r="A126" s="9" t="s">
        <v>35</v>
      </c>
      <c r="B126" s="60">
        <v>0</v>
      </c>
      <c r="C126" s="88"/>
      <c r="D126" s="41"/>
      <c r="E126" s="41"/>
      <c r="F126" s="41"/>
      <c r="G126" s="41"/>
      <c r="H126" s="28"/>
      <c r="I126" s="63">
        <f>SUM(B126:G126)</f>
        <v>0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59">
        <v>0</v>
      </c>
      <c r="C128" s="88"/>
      <c r="D128" s="41"/>
      <c r="E128" s="41"/>
      <c r="F128" s="41"/>
      <c r="G128" s="41"/>
      <c r="H128" s="28"/>
      <c r="I128" s="61">
        <f>SUM(B128:G128)</f>
        <v>0</v>
      </c>
    </row>
    <row r="129" spans="1:9" ht="15">
      <c r="A129" s="9" t="s">
        <v>35</v>
      </c>
      <c r="B129" s="60">
        <v>0</v>
      </c>
      <c r="C129" s="88"/>
      <c r="D129" s="41"/>
      <c r="E129" s="41"/>
      <c r="F129" s="41"/>
      <c r="G129" s="41"/>
      <c r="H129" s="28"/>
      <c r="I129" s="63">
        <f>SUM(B129:G129)</f>
        <v>0</v>
      </c>
    </row>
    <row r="130" spans="1:9" ht="15">
      <c r="A130" s="58" t="s">
        <v>158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59">
        <f>'[4] reste année'!$Q$12</f>
        <v>8</v>
      </c>
      <c r="C131" s="88"/>
      <c r="D131" s="41"/>
      <c r="E131" s="41"/>
      <c r="F131" s="41"/>
      <c r="G131" s="41"/>
      <c r="H131" s="28"/>
      <c r="I131" s="61">
        <f>SUM(B131:G131)</f>
        <v>8</v>
      </c>
    </row>
    <row r="132" spans="1:9" ht="15">
      <c r="A132" s="21" t="s">
        <v>55</v>
      </c>
      <c r="B132" s="131">
        <v>0</v>
      </c>
      <c r="C132" s="88"/>
      <c r="D132" s="41"/>
      <c r="E132" s="41"/>
      <c r="F132" s="41"/>
      <c r="G132" s="41"/>
      <c r="H132" s="28"/>
      <c r="I132" s="63">
        <f>SUM(B132:G132)</f>
        <v>0</v>
      </c>
    </row>
    <row r="133" spans="1:9" ht="15">
      <c r="A133" s="9" t="s">
        <v>35</v>
      </c>
      <c r="B133" s="60">
        <f>'[20] reste année'!$C$12</f>
        <v>2</v>
      </c>
      <c r="C133" s="88"/>
      <c r="D133" s="41"/>
      <c r="E133" s="41"/>
      <c r="F133" s="41"/>
      <c r="G133" s="41"/>
      <c r="H133" s="28"/>
      <c r="I133" s="63">
        <f>SUM(B133:G133)</f>
        <v>2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59">
        <v>0</v>
      </c>
      <c r="C135" s="88"/>
      <c r="D135" s="41"/>
      <c r="E135" s="41"/>
      <c r="F135" s="41"/>
      <c r="G135" s="41"/>
      <c r="H135" s="28"/>
      <c r="I135" s="61">
        <f>SUM(B135:G135)</f>
        <v>0</v>
      </c>
    </row>
    <row r="136" spans="1:9" ht="15">
      <c r="A136" s="9" t="s">
        <v>35</v>
      </c>
      <c r="B136" s="60">
        <v>0</v>
      </c>
      <c r="C136" s="88"/>
      <c r="D136" s="41"/>
      <c r="E136" s="41"/>
      <c r="F136" s="41"/>
      <c r="G136" s="41"/>
      <c r="H136" s="28"/>
      <c r="I136" s="63">
        <f>SUM(B136:G136)</f>
        <v>0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v>0</v>
      </c>
      <c r="C138" s="88"/>
      <c r="D138" s="41"/>
      <c r="E138" s="41"/>
      <c r="F138" s="41"/>
      <c r="G138" s="41"/>
      <c r="H138" s="28"/>
      <c r="I138" s="61">
        <f>SUM(B138:G138)</f>
        <v>0</v>
      </c>
    </row>
    <row r="139" spans="1:9" ht="15">
      <c r="A139" s="9" t="s">
        <v>35</v>
      </c>
      <c r="B139" s="54">
        <v>0</v>
      </c>
      <c r="C139" s="88"/>
      <c r="D139" s="41"/>
      <c r="E139" s="41"/>
      <c r="F139" s="41"/>
      <c r="G139" s="41"/>
      <c r="H139" s="28"/>
      <c r="I139" s="63">
        <f>SUM(B139:G139)</f>
        <v>0</v>
      </c>
    </row>
    <row r="140" spans="1:9" ht="15">
      <c r="A140" s="9" t="s">
        <v>142</v>
      </c>
      <c r="B140" s="55">
        <v>0</v>
      </c>
      <c r="C140" s="88"/>
      <c r="D140" s="41"/>
      <c r="E140" s="41"/>
      <c r="F140" s="41"/>
      <c r="G140" s="41"/>
      <c r="H140" s="28"/>
      <c r="I140" s="63">
        <f>SUM(B140:G140)</f>
        <v>0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54">
        <v>0</v>
      </c>
      <c r="C142" s="88"/>
      <c r="D142" s="41"/>
      <c r="E142" s="41"/>
      <c r="F142" s="41"/>
      <c r="G142" s="41"/>
      <c r="H142" s="28"/>
      <c r="I142" s="61">
        <f>SUM(B142:G142)</f>
        <v>0</v>
      </c>
    </row>
    <row r="143" spans="1:9" ht="15">
      <c r="A143" s="9" t="s">
        <v>35</v>
      </c>
      <c r="B143" s="83">
        <v>0</v>
      </c>
      <c r="C143" s="88"/>
      <c r="D143" s="41"/>
      <c r="E143" s="41"/>
      <c r="F143" s="41"/>
      <c r="G143" s="41"/>
      <c r="H143" s="28"/>
      <c r="I143" s="63">
        <f>SUM(B143:G143)</f>
        <v>0</v>
      </c>
    </row>
    <row r="144" spans="1:9" ht="15">
      <c r="A144" s="24"/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54">
        <v>0</v>
      </c>
      <c r="C145" s="41"/>
      <c r="D145" s="41"/>
      <c r="E145" s="41"/>
      <c r="F145" s="41"/>
      <c r="G145" s="41"/>
      <c r="H145" s="28"/>
      <c r="I145" s="61">
        <f>SUM(B145:G145)</f>
        <v>0</v>
      </c>
    </row>
    <row r="146" spans="1:9" ht="15">
      <c r="A146" s="21" t="s">
        <v>35</v>
      </c>
      <c r="B146" s="84">
        <v>0</v>
      </c>
      <c r="C146" s="41"/>
      <c r="D146" s="41"/>
      <c r="E146" s="41"/>
      <c r="F146" s="41"/>
      <c r="G146" s="41"/>
      <c r="H146" s="28"/>
      <c r="I146" s="63">
        <f>SUM(B146:G146)</f>
        <v>0</v>
      </c>
    </row>
    <row r="147" spans="2:9" ht="15"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v>0</v>
      </c>
      <c r="C148" s="41"/>
      <c r="D148" s="41"/>
      <c r="E148" s="41"/>
      <c r="F148" s="41"/>
      <c r="G148" s="41"/>
      <c r="H148" s="28"/>
      <c r="I148" s="61">
        <f>SUM(B148:G148)</f>
        <v>0</v>
      </c>
    </row>
    <row r="149" spans="1:9" ht="13.5" customHeight="1">
      <c r="A149" s="9" t="s">
        <v>35</v>
      </c>
      <c r="B149" s="82">
        <v>0</v>
      </c>
      <c r="C149" s="41"/>
      <c r="D149" s="41"/>
      <c r="E149" s="41"/>
      <c r="F149" s="41"/>
      <c r="G149" s="41"/>
      <c r="H149" s="28"/>
      <c r="I149" s="63">
        <f>SUM(B149:G149)</f>
        <v>0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v>0</v>
      </c>
      <c r="C151" s="41"/>
      <c r="D151" s="41"/>
      <c r="E151" s="41"/>
      <c r="F151" s="41"/>
      <c r="G151" s="41"/>
      <c r="H151" s="28"/>
      <c r="I151" s="61">
        <f>SUM(B151:G151)</f>
        <v>0</v>
      </c>
    </row>
    <row r="152" spans="1:10" ht="13.5" customHeight="1">
      <c r="A152" s="9" t="s">
        <v>35</v>
      </c>
      <c r="B152" s="82">
        <v>0</v>
      </c>
      <c r="C152" s="41"/>
      <c r="D152" s="41"/>
      <c r="E152" s="41"/>
      <c r="F152" s="41"/>
      <c r="G152" s="41"/>
      <c r="H152" s="28"/>
      <c r="I152" s="63">
        <f>SUM(B152:G152)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v>0</v>
      </c>
      <c r="C154" s="41"/>
      <c r="D154" s="41"/>
      <c r="E154" s="41"/>
      <c r="F154" s="41"/>
      <c r="G154" s="41"/>
      <c r="H154" s="28"/>
      <c r="I154" s="61">
        <f>SUM(B154:G154)</f>
        <v>0</v>
      </c>
    </row>
    <row r="155" spans="1:9" ht="13.5" customHeight="1">
      <c r="A155" s="9" t="s">
        <v>120</v>
      </c>
      <c r="B155" s="48">
        <v>0</v>
      </c>
      <c r="C155" s="41"/>
      <c r="D155" s="41"/>
      <c r="E155" s="41"/>
      <c r="F155" s="41"/>
      <c r="G155" s="41"/>
      <c r="H155" s="28"/>
      <c r="I155" s="63">
        <f>SUM(B155:G155)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v>0</v>
      </c>
      <c r="C157" s="41"/>
      <c r="D157" s="41"/>
      <c r="E157" s="41"/>
      <c r="F157" s="41"/>
      <c r="G157" s="41"/>
      <c r="H157" s="28"/>
      <c r="I157" s="61">
        <f>SUM(B157:G157)</f>
        <v>0</v>
      </c>
    </row>
    <row r="158" spans="1:9" ht="13.5" customHeight="1">
      <c r="A158" s="9" t="s">
        <v>120</v>
      </c>
      <c r="B158" s="48">
        <v>0</v>
      </c>
      <c r="C158" s="41"/>
      <c r="D158" s="41"/>
      <c r="E158" s="41"/>
      <c r="F158" s="41"/>
      <c r="G158" s="41"/>
      <c r="H158" s="28"/>
      <c r="I158" s="63">
        <f>SUM(B158:G158)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26" t="s">
        <v>117</v>
      </c>
      <c r="B160" s="26"/>
      <c r="C160" s="26"/>
      <c r="D160" s="78"/>
      <c r="E160" s="26"/>
      <c r="F160" s="26"/>
      <c r="G160" s="26"/>
      <c r="H160" s="151"/>
      <c r="I160" s="26"/>
    </row>
    <row r="161" spans="1:9" ht="15">
      <c r="A161" s="9" t="s">
        <v>53</v>
      </c>
      <c r="B161" s="23">
        <v>0</v>
      </c>
      <c r="C161" s="41"/>
      <c r="D161" s="41"/>
      <c r="E161" s="41"/>
      <c r="F161" s="41"/>
      <c r="G161" s="42"/>
      <c r="H161" s="28"/>
      <c r="I161" s="92">
        <f>SUM(B161:G161)</f>
        <v>0</v>
      </c>
    </row>
    <row r="162" spans="1:9" ht="15">
      <c r="A162" s="9" t="s">
        <v>55</v>
      </c>
      <c r="B162" s="23">
        <v>0</v>
      </c>
      <c r="C162" s="43"/>
      <c r="D162" s="43"/>
      <c r="E162" s="44"/>
      <c r="F162" s="43"/>
      <c r="G162" s="44"/>
      <c r="H162" s="28"/>
      <c r="I162" s="92">
        <f>SUM(B162:G162)</f>
        <v>0</v>
      </c>
    </row>
    <row r="163" spans="1:9" ht="15">
      <c r="A163" s="9" t="s">
        <v>56</v>
      </c>
      <c r="B163" s="23">
        <v>0</v>
      </c>
      <c r="C163" s="41"/>
      <c r="D163" s="41"/>
      <c r="E163" s="41"/>
      <c r="F163" s="41"/>
      <c r="G163" s="42"/>
      <c r="H163" s="28"/>
      <c r="I163" s="92">
        <f>SUM(B163:G163)</f>
        <v>0</v>
      </c>
    </row>
    <row r="164" spans="1:9" ht="15">
      <c r="A164" s="9" t="s">
        <v>35</v>
      </c>
      <c r="B164" s="36">
        <v>0</v>
      </c>
      <c r="C164" s="41"/>
      <c r="D164" s="41"/>
      <c r="E164" s="41"/>
      <c r="F164" s="41"/>
      <c r="G164" s="42"/>
      <c r="H164" s="28"/>
      <c r="I164" s="37">
        <f>SUM(B164:G164)</f>
        <v>0</v>
      </c>
    </row>
    <row r="165" spans="1:9" ht="15">
      <c r="A165" s="26" t="s">
        <v>118</v>
      </c>
      <c r="B165" s="26"/>
      <c r="C165" s="26"/>
      <c r="D165" s="78"/>
      <c r="E165" s="26"/>
      <c r="F165" s="26"/>
      <c r="G165" s="26"/>
      <c r="H165" s="151"/>
      <c r="I165" s="26"/>
    </row>
    <row r="166" spans="1:9" ht="15">
      <c r="A166" s="10" t="s">
        <v>58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54">
        <v>0</v>
      </c>
      <c r="C167" s="20"/>
      <c r="D167" s="20"/>
      <c r="E167" s="20"/>
      <c r="F167" s="20"/>
      <c r="G167" s="20"/>
      <c r="H167" s="20"/>
      <c r="I167" s="34">
        <f>SUM(B167:G167)</f>
        <v>0</v>
      </c>
    </row>
    <row r="168" spans="1:9" ht="15">
      <c r="A168" s="9" t="s">
        <v>35</v>
      </c>
      <c r="B168" s="55">
        <v>0</v>
      </c>
      <c r="C168" s="20"/>
      <c r="D168" s="20"/>
      <c r="E168" s="20"/>
      <c r="F168" s="20"/>
      <c r="G168" s="20"/>
      <c r="H168" s="28"/>
      <c r="I168" s="37">
        <f>SUM(B168:G168)</f>
        <v>0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54">
        <v>0</v>
      </c>
      <c r="C170" s="20"/>
      <c r="D170" s="20"/>
      <c r="E170" s="20"/>
      <c r="F170" s="20"/>
      <c r="G170" s="20"/>
      <c r="H170" s="20"/>
      <c r="I170" s="34">
        <f>SUM(B170:G170)</f>
        <v>0</v>
      </c>
    </row>
    <row r="171" spans="1:9" ht="15">
      <c r="A171" s="9" t="s">
        <v>35</v>
      </c>
      <c r="B171" s="55">
        <v>0</v>
      </c>
      <c r="C171" s="20"/>
      <c r="D171" s="20"/>
      <c r="E171" s="20"/>
      <c r="F171" s="20"/>
      <c r="G171" s="20"/>
      <c r="H171" s="28"/>
      <c r="I171" s="37">
        <f>SUM(B171:G171)</f>
        <v>0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54">
        <v>0</v>
      </c>
      <c r="C173" s="20"/>
      <c r="D173" s="20"/>
      <c r="E173" s="20"/>
      <c r="F173" s="20"/>
      <c r="G173" s="20"/>
      <c r="H173" s="20"/>
      <c r="I173" s="34">
        <f>SUM(B173:G173)</f>
        <v>0</v>
      </c>
    </row>
    <row r="174" spans="1:9" ht="15">
      <c r="A174" s="9" t="s">
        <v>35</v>
      </c>
      <c r="B174" s="55">
        <v>0</v>
      </c>
      <c r="C174" s="20"/>
      <c r="D174" s="20"/>
      <c r="E174" s="20"/>
      <c r="F174" s="20"/>
      <c r="G174" s="20"/>
      <c r="H174" s="28"/>
      <c r="I174" s="37">
        <f>SUM(B174:G174)</f>
        <v>0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54">
        <v>0</v>
      </c>
      <c r="C176" s="20"/>
      <c r="D176" s="20"/>
      <c r="E176" s="20"/>
      <c r="F176" s="20"/>
      <c r="G176" s="20"/>
      <c r="H176" s="20"/>
      <c r="I176" s="34">
        <f>SUM(B176:G176)</f>
        <v>0</v>
      </c>
    </row>
    <row r="177" spans="1:9" ht="15">
      <c r="A177" s="9" t="s">
        <v>35</v>
      </c>
      <c r="B177" s="55">
        <v>0</v>
      </c>
      <c r="C177" s="20"/>
      <c r="D177" s="20"/>
      <c r="E177" s="20"/>
      <c r="F177" s="20"/>
      <c r="G177" s="20"/>
      <c r="H177" s="28"/>
      <c r="I177" s="37">
        <f>SUM(B177:G177)</f>
        <v>0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125</v>
      </c>
      <c r="B179" s="102"/>
      <c r="C179" s="102"/>
      <c r="D179" s="102"/>
      <c r="E179" s="102"/>
      <c r="F179" s="102"/>
      <c r="G179" s="102"/>
      <c r="H179" s="102"/>
      <c r="I179" s="103"/>
    </row>
    <row r="180" spans="1:9" ht="15">
      <c r="A180" s="9" t="s">
        <v>135</v>
      </c>
      <c r="B180" s="99">
        <v>8</v>
      </c>
      <c r="C180" s="20"/>
      <c r="D180" s="20"/>
      <c r="E180" s="20"/>
      <c r="F180" s="20"/>
      <c r="G180" s="20"/>
      <c r="H180" s="20"/>
      <c r="I180" s="64">
        <f>SUM(B180)</f>
        <v>8</v>
      </c>
    </row>
    <row r="181" spans="1:9" ht="15">
      <c r="A181" s="9" t="s">
        <v>164</v>
      </c>
      <c r="B181" s="100">
        <f>B180*4</f>
        <v>32</v>
      </c>
      <c r="C181" s="20"/>
      <c r="D181" s="20"/>
      <c r="E181" s="20"/>
      <c r="F181" s="20"/>
      <c r="G181" s="20"/>
      <c r="H181" s="20"/>
      <c r="I181" s="101">
        <f aca="true" t="shared" si="8" ref="I181:I189">SUM(B181)</f>
        <v>32</v>
      </c>
    </row>
    <row r="182" spans="1:9" ht="15">
      <c r="A182" s="9" t="s">
        <v>136</v>
      </c>
      <c r="B182" s="99">
        <v>15</v>
      </c>
      <c r="C182" s="20"/>
      <c r="D182" s="20"/>
      <c r="E182" s="20"/>
      <c r="F182" s="20"/>
      <c r="G182" s="20"/>
      <c r="H182" s="20"/>
      <c r="I182" s="64">
        <f t="shared" si="8"/>
        <v>15</v>
      </c>
    </row>
    <row r="183" spans="1:9" ht="15">
      <c r="A183" s="9" t="s">
        <v>164</v>
      </c>
      <c r="B183" s="100">
        <f>B182*4</f>
        <v>60</v>
      </c>
      <c r="C183" s="20"/>
      <c r="D183" s="20"/>
      <c r="E183" s="20"/>
      <c r="F183" s="20"/>
      <c r="G183" s="20"/>
      <c r="H183" s="20"/>
      <c r="I183" s="101">
        <f t="shared" si="8"/>
        <v>60</v>
      </c>
    </row>
    <row r="184" spans="1:9" ht="15">
      <c r="A184" s="9" t="s">
        <v>137</v>
      </c>
      <c r="B184" s="99">
        <v>8</v>
      </c>
      <c r="C184" s="20"/>
      <c r="D184" s="20"/>
      <c r="E184" s="20"/>
      <c r="F184" s="20"/>
      <c r="G184" s="20"/>
      <c r="H184" s="20"/>
      <c r="I184" s="64">
        <f t="shared" si="8"/>
        <v>8</v>
      </c>
    </row>
    <row r="185" spans="1:9" ht="15">
      <c r="A185" s="9" t="s">
        <v>164</v>
      </c>
      <c r="B185" s="100">
        <f>B184*4</f>
        <v>32</v>
      </c>
      <c r="C185" s="20"/>
      <c r="D185" s="20"/>
      <c r="E185" s="20"/>
      <c r="F185" s="20"/>
      <c r="G185" s="20"/>
      <c r="H185" s="20"/>
      <c r="I185" s="101">
        <f t="shared" si="8"/>
        <v>32</v>
      </c>
    </row>
    <row r="186" spans="1:9" ht="15">
      <c r="A186" s="9" t="s">
        <v>138</v>
      </c>
      <c r="B186" s="99">
        <v>24</v>
      </c>
      <c r="C186" s="20"/>
      <c r="D186" s="20"/>
      <c r="E186" s="20"/>
      <c r="F186" s="20"/>
      <c r="G186" s="20"/>
      <c r="H186" s="20"/>
      <c r="I186" s="64">
        <f t="shared" si="8"/>
        <v>24</v>
      </c>
    </row>
    <row r="187" spans="1:9" ht="15">
      <c r="A187" s="9" t="s">
        <v>164</v>
      </c>
      <c r="B187" s="99">
        <f>B186*4</f>
        <v>96</v>
      </c>
      <c r="C187" s="20"/>
      <c r="D187" s="20"/>
      <c r="E187" s="20"/>
      <c r="F187" s="20"/>
      <c r="G187" s="20"/>
      <c r="H187" s="20"/>
      <c r="I187" s="64">
        <f t="shared" si="8"/>
        <v>96</v>
      </c>
    </row>
    <row r="188" spans="1:9" ht="15">
      <c r="A188" s="9" t="s">
        <v>163</v>
      </c>
      <c r="B188" s="20"/>
      <c r="C188" s="20"/>
      <c r="D188" s="20"/>
      <c r="E188" s="20"/>
      <c r="F188" s="20"/>
      <c r="G188" s="20"/>
      <c r="H188" s="20"/>
      <c r="I188" s="64">
        <f t="shared" si="8"/>
        <v>0</v>
      </c>
    </row>
    <row r="189" spans="1:9" ht="15">
      <c r="A189" s="9" t="s">
        <v>164</v>
      </c>
      <c r="B189" s="20"/>
      <c r="C189" s="20"/>
      <c r="D189" s="20"/>
      <c r="E189" s="20"/>
      <c r="F189" s="20"/>
      <c r="G189" s="20"/>
      <c r="H189" s="20"/>
      <c r="I189" s="64">
        <f t="shared" si="8"/>
        <v>0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49">
        <v>0</v>
      </c>
      <c r="C192" s="16"/>
      <c r="D192" s="16"/>
      <c r="E192" s="16"/>
      <c r="F192" s="16"/>
      <c r="G192" s="16"/>
      <c r="H192" s="16"/>
      <c r="I192" s="67">
        <f>SUM(B192)</f>
        <v>0</v>
      </c>
      <c r="J192" s="50"/>
    </row>
    <row r="193" spans="1:9" ht="15.75" customHeight="1">
      <c r="A193" s="21" t="s">
        <v>113</v>
      </c>
      <c r="B193" s="49">
        <v>0</v>
      </c>
      <c r="C193" s="16"/>
      <c r="D193" s="16"/>
      <c r="E193" s="16"/>
      <c r="F193" s="16"/>
      <c r="G193" s="16"/>
      <c r="H193" s="16"/>
      <c r="I193" s="67">
        <f>SUM(B193)</f>
        <v>0</v>
      </c>
    </row>
    <row r="194" spans="1:9" ht="15.75" customHeight="1">
      <c r="A194" s="9" t="s">
        <v>127</v>
      </c>
      <c r="B194" s="49">
        <v>0</v>
      </c>
      <c r="C194" s="33"/>
      <c r="D194" s="33"/>
      <c r="E194" s="33"/>
      <c r="F194" s="33"/>
      <c r="G194" s="33"/>
      <c r="H194" s="33"/>
      <c r="I194" s="71">
        <f>B194</f>
        <v>0</v>
      </c>
    </row>
    <row r="195" spans="1:9" ht="15.75" customHeight="1">
      <c r="A195" s="9" t="s">
        <v>146</v>
      </c>
      <c r="B195" s="49">
        <v>0</v>
      </c>
      <c r="C195" s="33"/>
      <c r="D195" s="33"/>
      <c r="E195" s="33"/>
      <c r="F195" s="33"/>
      <c r="G195" s="33"/>
      <c r="H195" s="33"/>
      <c r="I195" s="71">
        <f>B195</f>
        <v>0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23">
        <f>'[2]Ventes St Sever'!$F$236</f>
        <v>65.4</v>
      </c>
      <c r="C198" s="23">
        <f>'[2]Ventes Hagetmau'!$F$106</f>
        <v>41.9</v>
      </c>
      <c r="D198" s="129">
        <f>'[38]Ventes Amou'!$F$196</f>
        <v>16</v>
      </c>
      <c r="E198" s="33"/>
      <c r="F198" s="33"/>
      <c r="G198" s="33"/>
      <c r="H198" s="33"/>
      <c r="I198" s="34">
        <f>SUM(B198:G198)</f>
        <v>123.30000000000001</v>
      </c>
    </row>
    <row r="199" spans="1:9" ht="15">
      <c r="A199" s="6" t="s">
        <v>54</v>
      </c>
      <c r="B199" s="19">
        <f>'[2]Ventes St Sever'!$E$236</f>
        <v>16</v>
      </c>
      <c r="C199" s="76">
        <f>'[2]Ventes Hagetmau'!$E$106</f>
        <v>17</v>
      </c>
      <c r="D199" s="130">
        <f>'[38]Ventes Amou'!$E$196</f>
        <v>8</v>
      </c>
      <c r="E199" s="33"/>
      <c r="F199" s="33"/>
      <c r="G199" s="33"/>
      <c r="H199" s="33"/>
      <c r="I199" s="74">
        <f>SUM(B199:G199)</f>
        <v>41</v>
      </c>
    </row>
    <row r="200" spans="1:11" ht="15">
      <c r="A200" s="164" t="s">
        <v>60</v>
      </c>
      <c r="B200" s="164"/>
      <c r="C200" s="164"/>
      <c r="D200" s="164"/>
      <c r="E200" s="164"/>
      <c r="F200" s="164"/>
      <c r="G200" s="164"/>
      <c r="H200" s="164"/>
      <c r="I200" s="164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153"/>
      <c r="I202" s="97">
        <f>SUM(B202:G202)</f>
        <v>0</v>
      </c>
      <c r="J202" s="72"/>
      <c r="K202" s="77"/>
    </row>
    <row r="203" spans="1:11" ht="15">
      <c r="A203" s="9" t="s">
        <v>121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/>
      <c r="I203" s="73">
        <f>SUM(B203:G203)</f>
        <v>0</v>
      </c>
      <c r="J203" s="72"/>
      <c r="K203" s="77"/>
    </row>
    <row r="204" spans="1:9" ht="15">
      <c r="A204" s="9" t="s">
        <v>35</v>
      </c>
      <c r="B204" s="55">
        <v>0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/>
      <c r="I204" s="64">
        <f>SUM(B204:G204)</f>
        <v>0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/>
      <c r="I206" s="73">
        <f aca="true" t="shared" si="9" ref="I206:I211">SUM(B206:G206)</f>
        <v>0</v>
      </c>
    </row>
    <row r="207" spans="1:9" ht="15">
      <c r="A207" s="9" t="s">
        <v>62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/>
      <c r="I207" s="73">
        <f t="shared" si="9"/>
        <v>0</v>
      </c>
    </row>
    <row r="208" spans="1:9" ht="15">
      <c r="A208" s="9" t="s">
        <v>63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/>
      <c r="I208" s="73">
        <f t="shared" si="9"/>
        <v>0</v>
      </c>
    </row>
    <row r="209" spans="1:9" ht="15">
      <c r="A209" s="9" t="s">
        <v>65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/>
      <c r="I209" s="73">
        <f t="shared" si="9"/>
        <v>0</v>
      </c>
    </row>
    <row r="210" spans="1:9" ht="15">
      <c r="A210" s="9" t="s">
        <v>148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/>
      <c r="I210" s="73">
        <f t="shared" si="9"/>
        <v>0</v>
      </c>
    </row>
    <row r="211" spans="1:9" ht="15">
      <c r="A211" s="9" t="s">
        <v>149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/>
      <c r="I211" s="73">
        <f t="shared" si="9"/>
        <v>0</v>
      </c>
    </row>
    <row r="212" spans="1:9" ht="15">
      <c r="A212" s="9" t="s">
        <v>157</v>
      </c>
      <c r="B212" s="54"/>
      <c r="C212" s="54"/>
      <c r="D212" s="54"/>
      <c r="E212" s="54"/>
      <c r="F212" s="54"/>
      <c r="G212" s="54"/>
      <c r="H212" s="54"/>
      <c r="I212" s="73"/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 aca="true" t="shared" si="10" ref="B218:G218">SUM(B206:B217)</f>
        <v>0</v>
      </c>
      <c r="C218" s="73">
        <f t="shared" si="10"/>
        <v>0</v>
      </c>
      <c r="D218" s="73">
        <f t="shared" si="10"/>
        <v>0</v>
      </c>
      <c r="E218" s="73">
        <f t="shared" si="10"/>
        <v>0</v>
      </c>
      <c r="F218" s="73">
        <f t="shared" si="10"/>
        <v>0</v>
      </c>
      <c r="G218" s="73">
        <f t="shared" si="10"/>
        <v>0</v>
      </c>
      <c r="H218" s="73"/>
      <c r="I218" s="73">
        <f>SUM(B218:G218)</f>
        <v>0</v>
      </c>
    </row>
    <row r="219" spans="1:9" ht="15">
      <c r="A219" s="6" t="s">
        <v>55</v>
      </c>
      <c r="B219" s="73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/>
      <c r="I219" s="73">
        <f>SUM(B219:G219)</f>
        <v>0</v>
      </c>
    </row>
    <row r="220" spans="1:9" ht="15">
      <c r="A220" s="6" t="s">
        <v>69</v>
      </c>
      <c r="B220" s="64">
        <v>0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/>
      <c r="I220" s="64">
        <f>SUM(B220:G220)</f>
        <v>0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v>0</v>
      </c>
      <c r="C222" s="73">
        <v>0</v>
      </c>
      <c r="D222" s="73">
        <f>'[1]Amou'!$W$12</f>
        <v>556</v>
      </c>
      <c r="E222" s="33"/>
      <c r="F222" s="33"/>
      <c r="G222" s="33"/>
      <c r="H222" s="33"/>
      <c r="I222" s="73">
        <f>SUM(B222:G222)</f>
        <v>556</v>
      </c>
    </row>
    <row r="223" spans="1:9" ht="15">
      <c r="A223" s="6" t="s">
        <v>55</v>
      </c>
      <c r="B223" s="73">
        <v>0</v>
      </c>
      <c r="C223" s="73">
        <v>0</v>
      </c>
      <c r="D223" s="73">
        <f>'[1]Amou'!$X$12</f>
        <v>7.199999999999999</v>
      </c>
      <c r="E223" s="33"/>
      <c r="F223" s="33"/>
      <c r="G223" s="33"/>
      <c r="H223" s="33"/>
      <c r="I223" s="73">
        <f>SUM(B223:G223)</f>
        <v>7.199999999999999</v>
      </c>
    </row>
    <row r="224" spans="1:9" ht="15">
      <c r="A224" s="6" t="s">
        <v>69</v>
      </c>
      <c r="B224" s="64">
        <v>0</v>
      </c>
      <c r="C224" s="64">
        <v>0</v>
      </c>
      <c r="D224" s="64">
        <v>6</v>
      </c>
      <c r="E224" s="20"/>
      <c r="F224" s="20"/>
      <c r="G224" s="20"/>
      <c r="H224" s="20"/>
      <c r="I224" s="64">
        <f>SUM(B224:G224)</f>
        <v>6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/>
      <c r="I226" s="73">
        <f aca="true" t="shared" si="11" ref="I226:I250">SUM(B226:G226)</f>
        <v>0</v>
      </c>
    </row>
    <row r="227" spans="1:9" ht="15">
      <c r="A227" s="9" t="s">
        <v>161</v>
      </c>
      <c r="B227" s="54">
        <v>0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/>
      <c r="I227" s="73">
        <f t="shared" si="11"/>
        <v>0</v>
      </c>
    </row>
    <row r="228" spans="1:9" ht="15">
      <c r="A228" s="9" t="s">
        <v>162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/>
      <c r="I228" s="73">
        <f t="shared" si="11"/>
        <v>0</v>
      </c>
    </row>
    <row r="229" spans="1:9" ht="15">
      <c r="A229" s="9"/>
      <c r="B229" s="5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/>
      <c r="I229" s="73">
        <f t="shared" si="11"/>
        <v>0</v>
      </c>
    </row>
    <row r="230" spans="1:9" ht="15">
      <c r="A230" s="9"/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/>
      <c r="I230" s="73">
        <f t="shared" si="11"/>
        <v>0</v>
      </c>
    </row>
    <row r="231" spans="1:9" ht="15">
      <c r="A231" s="9"/>
      <c r="B231" s="54">
        <v>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/>
      <c r="I231" s="73">
        <f t="shared" si="11"/>
        <v>0</v>
      </c>
    </row>
    <row r="232" spans="1:9" ht="15">
      <c r="A232" s="9"/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/>
      <c r="I232" s="73">
        <f t="shared" si="11"/>
        <v>0</v>
      </c>
    </row>
    <row r="233" spans="1:9" ht="15">
      <c r="A233" s="9"/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/>
      <c r="I233" s="73">
        <f t="shared" si="11"/>
        <v>0</v>
      </c>
    </row>
    <row r="234" spans="1:9" ht="15">
      <c r="A234" s="9"/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/>
      <c r="I234" s="73">
        <f t="shared" si="11"/>
        <v>0</v>
      </c>
    </row>
    <row r="235" spans="1:9" ht="15">
      <c r="A235" s="9"/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/>
      <c r="I235" s="73">
        <f t="shared" si="11"/>
        <v>0</v>
      </c>
    </row>
    <row r="236" spans="1:9" ht="15">
      <c r="A236" s="9"/>
      <c r="B236" s="54">
        <v>0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/>
      <c r="I236" s="73">
        <f t="shared" si="11"/>
        <v>0</v>
      </c>
    </row>
    <row r="237" spans="1:9" ht="15">
      <c r="A237" s="9"/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/>
      <c r="I237" s="73">
        <f t="shared" si="11"/>
        <v>0</v>
      </c>
    </row>
    <row r="238" spans="1:9" ht="15">
      <c r="A238" s="9"/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/>
      <c r="I238" s="73">
        <f t="shared" si="11"/>
        <v>0</v>
      </c>
    </row>
    <row r="239" spans="1:9" ht="15">
      <c r="A239" s="9"/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/>
      <c r="I239" s="73">
        <f t="shared" si="11"/>
        <v>0</v>
      </c>
    </row>
    <row r="240" spans="1:9" ht="15">
      <c r="A240" s="9"/>
      <c r="B240" s="54">
        <v>0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/>
      <c r="I240" s="73">
        <f t="shared" si="11"/>
        <v>0</v>
      </c>
    </row>
    <row r="241" spans="1:9" ht="15">
      <c r="A241" s="9"/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/>
      <c r="I241" s="73">
        <f t="shared" si="11"/>
        <v>0</v>
      </c>
    </row>
    <row r="242" spans="1:9" ht="15">
      <c r="A242" s="9"/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/>
      <c r="I242" s="73">
        <f t="shared" si="11"/>
        <v>0</v>
      </c>
    </row>
    <row r="243" spans="1:9" ht="15">
      <c r="A243" s="9"/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/>
      <c r="I243" s="73">
        <f t="shared" si="11"/>
        <v>0</v>
      </c>
    </row>
    <row r="244" spans="1:9" ht="15">
      <c r="A244" s="9"/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/>
      <c r="I244" s="73">
        <f t="shared" si="11"/>
        <v>0</v>
      </c>
    </row>
    <row r="245" spans="1:9" ht="15">
      <c r="A245" s="9"/>
      <c r="B245" s="54">
        <v>0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/>
      <c r="I245" s="73">
        <f t="shared" si="11"/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f>SUM(B226:B245)</f>
        <v>0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/>
      <c r="I248" s="73">
        <f t="shared" si="11"/>
        <v>0</v>
      </c>
    </row>
    <row r="249" spans="1:9" ht="15">
      <c r="A249" s="6" t="s">
        <v>55</v>
      </c>
      <c r="B249" s="73">
        <v>0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/>
      <c r="I249" s="73">
        <f t="shared" si="11"/>
        <v>0</v>
      </c>
    </row>
    <row r="250" spans="1:9" ht="15">
      <c r="A250" s="6" t="s">
        <v>69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/>
      <c r="I250" s="64">
        <f t="shared" si="11"/>
        <v>0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v>0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/>
      <c r="I252" s="73">
        <f aca="true" t="shared" si="12" ref="I252:I262">SUM(B252:G252)</f>
        <v>0</v>
      </c>
    </row>
    <row r="253" spans="1:9" ht="15">
      <c r="A253" s="9"/>
      <c r="B253" s="54">
        <v>0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/>
      <c r="I253" s="73">
        <f t="shared" si="12"/>
        <v>0</v>
      </c>
    </row>
    <row r="254" spans="1:9" ht="15">
      <c r="A254" s="9"/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/>
      <c r="I254" s="73">
        <f t="shared" si="12"/>
        <v>0</v>
      </c>
    </row>
    <row r="255" spans="1:9" ht="15">
      <c r="A255" s="9"/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/>
      <c r="I255" s="73">
        <f t="shared" si="12"/>
        <v>0</v>
      </c>
    </row>
    <row r="256" spans="1:9" ht="15">
      <c r="A256" s="9"/>
      <c r="B256" s="54">
        <v>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/>
      <c r="I256" s="73">
        <f t="shared" si="12"/>
        <v>0</v>
      </c>
    </row>
    <row r="257" spans="1:9" ht="15">
      <c r="A257" s="9"/>
      <c r="B257" s="54">
        <v>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/>
      <c r="I257" s="73">
        <f t="shared" si="12"/>
        <v>0</v>
      </c>
    </row>
    <row r="258" spans="1:9" ht="15">
      <c r="A258" s="9"/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/>
      <c r="I258" s="73">
        <f t="shared" si="12"/>
        <v>0</v>
      </c>
    </row>
    <row r="259" spans="1:9" ht="15">
      <c r="A259" s="9"/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/>
      <c r="I259" s="73">
        <f t="shared" si="12"/>
        <v>0</v>
      </c>
    </row>
    <row r="260" spans="1:9" ht="15">
      <c r="A260" s="6" t="s">
        <v>68</v>
      </c>
      <c r="B260" s="73">
        <f aca="true" t="shared" si="13" ref="B260:G260">SUM(B252:B259)</f>
        <v>0</v>
      </c>
      <c r="C260" s="73">
        <f t="shared" si="13"/>
        <v>0</v>
      </c>
      <c r="D260" s="73">
        <f t="shared" si="13"/>
        <v>0</v>
      </c>
      <c r="E260" s="73">
        <f t="shared" si="13"/>
        <v>0</v>
      </c>
      <c r="F260" s="73">
        <f t="shared" si="13"/>
        <v>0</v>
      </c>
      <c r="G260" s="73">
        <f t="shared" si="13"/>
        <v>0</v>
      </c>
      <c r="H260" s="73"/>
      <c r="I260" s="73">
        <f t="shared" si="12"/>
        <v>0</v>
      </c>
    </row>
    <row r="261" spans="1:9" ht="15">
      <c r="A261" s="6" t="s">
        <v>55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/>
      <c r="I261" s="73">
        <f t="shared" si="12"/>
        <v>0</v>
      </c>
    </row>
    <row r="262" spans="1:9" ht="15">
      <c r="A262" s="6" t="s">
        <v>69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/>
      <c r="I262" s="64">
        <f t="shared" si="12"/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v>0</v>
      </c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/>
      <c r="I264" s="73">
        <f aca="true" t="shared" si="14" ref="I264:I275">SUM(B264:G264)</f>
        <v>0</v>
      </c>
    </row>
    <row r="265" spans="1:9" ht="15">
      <c r="A265" s="116" t="s">
        <v>156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/>
      <c r="I265" s="73">
        <f t="shared" si="14"/>
        <v>0</v>
      </c>
    </row>
    <row r="266" spans="1:9" ht="15">
      <c r="A266" s="9"/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/>
      <c r="I266" s="73">
        <f t="shared" si="14"/>
        <v>0</v>
      </c>
    </row>
    <row r="267" spans="1:9" ht="15">
      <c r="A267" s="9"/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/>
      <c r="I267" s="73">
        <f t="shared" si="14"/>
        <v>0</v>
      </c>
    </row>
    <row r="268" spans="1:9" ht="15">
      <c r="A268" s="9"/>
      <c r="B268" s="54">
        <v>0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/>
      <c r="I268" s="73">
        <f>SUM(B268:G268)</f>
        <v>0</v>
      </c>
    </row>
    <row r="269" spans="1:9" ht="15">
      <c r="A269" s="9"/>
      <c r="B269" s="54">
        <v>0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/>
      <c r="I269" s="73">
        <f>SUM(B269:G269)</f>
        <v>0</v>
      </c>
    </row>
    <row r="270" spans="1:9" ht="15">
      <c r="A270" s="9"/>
      <c r="B270" s="54"/>
      <c r="C270" s="54"/>
      <c r="D270" s="54"/>
      <c r="E270" s="54"/>
      <c r="F270" s="54"/>
      <c r="G270" s="54"/>
      <c r="H270" s="54"/>
      <c r="I270" s="73"/>
    </row>
    <row r="271" spans="1:9" ht="15">
      <c r="A271" s="9"/>
      <c r="B271" s="54"/>
      <c r="C271" s="54"/>
      <c r="D271" s="54"/>
      <c r="E271" s="54"/>
      <c r="F271" s="54"/>
      <c r="G271" s="54"/>
      <c r="H271" s="54"/>
      <c r="I271" s="73"/>
    </row>
    <row r="272" spans="1:9" ht="15">
      <c r="A272" s="9"/>
      <c r="B272" s="54">
        <v>0</v>
      </c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/>
      <c r="I272" s="73">
        <f t="shared" si="14"/>
        <v>0</v>
      </c>
    </row>
    <row r="273" spans="1:9" ht="15">
      <c r="A273" s="6" t="s">
        <v>68</v>
      </c>
      <c r="B273" s="73">
        <f aca="true" t="shared" si="15" ref="B273:G273">SUM(B264:B272)</f>
        <v>0</v>
      </c>
      <c r="C273" s="73">
        <f t="shared" si="15"/>
        <v>0</v>
      </c>
      <c r="D273" s="73">
        <f t="shared" si="15"/>
        <v>0</v>
      </c>
      <c r="E273" s="73">
        <f t="shared" si="15"/>
        <v>0</v>
      </c>
      <c r="F273" s="73">
        <f t="shared" si="15"/>
        <v>0</v>
      </c>
      <c r="G273" s="73">
        <f t="shared" si="15"/>
        <v>0</v>
      </c>
      <c r="H273" s="73"/>
      <c r="I273" s="73">
        <f t="shared" si="14"/>
        <v>0</v>
      </c>
    </row>
    <row r="274" spans="1:9" ht="15">
      <c r="A274" s="6" t="s">
        <v>55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/>
      <c r="I274" s="73">
        <f t="shared" si="14"/>
        <v>0</v>
      </c>
    </row>
    <row r="275" spans="1:9" ht="15">
      <c r="A275" s="6" t="s">
        <v>69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64">
        <v>0</v>
      </c>
      <c r="H275" s="64"/>
      <c r="I275" s="64">
        <f t="shared" si="14"/>
        <v>0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v>0</v>
      </c>
      <c r="C279" s="19">
        <v>0</v>
      </c>
      <c r="D279" s="19">
        <v>0</v>
      </c>
      <c r="E279" s="19">
        <v>0</v>
      </c>
      <c r="F279" s="16"/>
      <c r="G279" s="16"/>
      <c r="H279" s="16"/>
      <c r="I279" s="35">
        <f>SUM(B279:G279)</f>
        <v>0</v>
      </c>
    </row>
    <row r="280" spans="1:9" ht="15">
      <c r="A280" s="6" t="s">
        <v>10</v>
      </c>
      <c r="B280" s="19">
        <v>0</v>
      </c>
      <c r="C280" s="19">
        <v>0</v>
      </c>
      <c r="D280" s="19">
        <v>0</v>
      </c>
      <c r="E280" s="19">
        <v>0</v>
      </c>
      <c r="F280" s="16"/>
      <c r="G280" s="16"/>
      <c r="H280" s="16"/>
      <c r="I280" s="35">
        <f>SUM(B280:G280)</f>
        <v>0</v>
      </c>
    </row>
    <row r="281" spans="1:9" ht="15">
      <c r="A281" s="6" t="s">
        <v>9</v>
      </c>
      <c r="B281" s="19">
        <v>1</v>
      </c>
      <c r="C281" s="16"/>
      <c r="D281" s="16"/>
      <c r="E281" s="16"/>
      <c r="F281" s="16"/>
      <c r="G281" s="16"/>
      <c r="H281" s="16"/>
      <c r="I281" s="35">
        <f>SUM(B281:G281)</f>
        <v>1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15">
      <c r="A283" s="6" t="s">
        <v>3</v>
      </c>
      <c r="B283" s="19">
        <v>0</v>
      </c>
      <c r="C283" s="19">
        <v>0</v>
      </c>
      <c r="D283" s="19">
        <v>0</v>
      </c>
      <c r="E283" s="16"/>
      <c r="F283" s="16"/>
      <c r="G283" s="16"/>
      <c r="H283" s="16"/>
      <c r="I283" s="35">
        <f>SUM(B283:G283)</f>
        <v>0</v>
      </c>
    </row>
    <row r="284" spans="1:9" ht="30">
      <c r="A284" s="6" t="s">
        <v>4</v>
      </c>
      <c r="B284" s="19">
        <v>0</v>
      </c>
      <c r="C284" s="19">
        <v>0</v>
      </c>
      <c r="D284" s="19">
        <v>0</v>
      </c>
      <c r="E284" s="16"/>
      <c r="F284" s="16"/>
      <c r="G284" s="16"/>
      <c r="H284" s="16"/>
      <c r="I284" s="35">
        <f>SUM(B284:G284)</f>
        <v>0</v>
      </c>
    </row>
    <row r="285" spans="1:9" ht="18.75" customHeight="1">
      <c r="A285" t="s">
        <v>12</v>
      </c>
      <c r="B285" s="17">
        <v>0</v>
      </c>
      <c r="C285" s="17">
        <v>0</v>
      </c>
      <c r="D285" s="17">
        <v>0</v>
      </c>
      <c r="E285" s="16"/>
      <c r="F285" s="16"/>
      <c r="G285" s="16"/>
      <c r="H285" s="16"/>
      <c r="I285" s="35">
        <f>SUM(B285:G285)</f>
        <v>0</v>
      </c>
    </row>
    <row r="286" spans="1:9" ht="15" customHeight="1">
      <c r="A286" t="s">
        <v>6</v>
      </c>
      <c r="B286" s="31">
        <v>0</v>
      </c>
      <c r="C286" s="31">
        <v>0</v>
      </c>
      <c r="D286" s="31">
        <v>0</v>
      </c>
      <c r="E286" s="16"/>
      <c r="F286" s="16"/>
      <c r="G286" s="16"/>
      <c r="H286" s="16"/>
      <c r="I286" s="35">
        <f>SUM(B286:G286)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v>0</v>
      </c>
      <c r="C288" s="16"/>
      <c r="D288" s="16"/>
      <c r="E288" s="16"/>
      <c r="F288" s="16"/>
      <c r="G288" s="16"/>
      <c r="H288" s="16"/>
      <c r="I288" s="69">
        <f>SUM(B288:G288)</f>
        <v>0</v>
      </c>
    </row>
    <row r="289" spans="1:9" ht="15">
      <c r="A289" s="13" t="s">
        <v>108</v>
      </c>
      <c r="B289" s="70">
        <v>0</v>
      </c>
      <c r="C289" s="16"/>
      <c r="D289" s="16"/>
      <c r="E289" s="16"/>
      <c r="F289" s="16"/>
      <c r="G289" s="16"/>
      <c r="H289" s="16"/>
      <c r="I289" s="69">
        <f>SUM(B289:G289)</f>
        <v>0</v>
      </c>
    </row>
    <row r="290" spans="1:9" ht="15">
      <c r="A290" s="13" t="s">
        <v>109</v>
      </c>
      <c r="B290" s="70">
        <v>0</v>
      </c>
      <c r="C290" s="16"/>
      <c r="D290" s="16"/>
      <c r="E290" s="16"/>
      <c r="F290" s="16"/>
      <c r="G290" s="16"/>
      <c r="H290" s="16"/>
      <c r="I290" s="69">
        <f>SUM(B290:G290)</f>
        <v>0</v>
      </c>
    </row>
    <row r="291" spans="1:9" ht="15">
      <c r="A291" s="13" t="s">
        <v>110</v>
      </c>
      <c r="B291" s="70">
        <v>0</v>
      </c>
      <c r="C291" s="16"/>
      <c r="D291" s="16"/>
      <c r="E291" s="16"/>
      <c r="F291" s="16"/>
      <c r="G291" s="16"/>
      <c r="H291" s="16"/>
      <c r="I291" s="69">
        <f>SUM(B291:G291)</f>
        <v>0</v>
      </c>
    </row>
    <row r="292" spans="1:9" ht="15">
      <c r="A292" s="7" t="s">
        <v>106</v>
      </c>
      <c r="B292" s="70">
        <v>0</v>
      </c>
      <c r="C292" s="16"/>
      <c r="D292" s="16"/>
      <c r="E292" s="16"/>
      <c r="F292" s="16"/>
      <c r="G292" s="16"/>
      <c r="H292" s="16"/>
      <c r="I292" s="69">
        <f>SUM(B292:G292)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/>
      <c r="C295" s="17"/>
      <c r="D295" s="17"/>
      <c r="E295" s="16"/>
      <c r="F295" s="16"/>
      <c r="G295" s="16"/>
      <c r="H295" s="16"/>
      <c r="I295" s="68"/>
    </row>
    <row r="296" spans="1:9" ht="15">
      <c r="A296" s="45" t="s">
        <v>99</v>
      </c>
      <c r="B296" s="17"/>
      <c r="C296" s="17"/>
      <c r="D296" s="17"/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v>0</v>
      </c>
      <c r="C297" s="17">
        <v>0</v>
      </c>
      <c r="D297" s="17">
        <v>0</v>
      </c>
      <c r="E297" s="16"/>
      <c r="F297" s="16"/>
      <c r="G297" s="16"/>
      <c r="H297" s="16"/>
      <c r="I297" s="68">
        <f>SUM(B297:G297)</f>
        <v>0</v>
      </c>
    </row>
    <row r="298" spans="1:9" ht="15">
      <c r="A298" s="45" t="s">
        <v>98</v>
      </c>
      <c r="B298" s="17"/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/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v>0</v>
      </c>
      <c r="C300" s="17">
        <v>0</v>
      </c>
      <c r="D300" s="17">
        <v>0</v>
      </c>
      <c r="E300" s="16"/>
      <c r="F300" s="16"/>
      <c r="G300" s="16"/>
      <c r="H300" s="16"/>
      <c r="I300" s="68">
        <f>SUM(B300:G300)</f>
        <v>0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v>0</v>
      </c>
      <c r="C303" s="17">
        <v>0</v>
      </c>
      <c r="D303" s="17">
        <v>0</v>
      </c>
      <c r="E303" s="16"/>
      <c r="F303" s="16"/>
      <c r="G303" s="16"/>
      <c r="H303" s="16"/>
      <c r="I303" s="68">
        <f>SUM(B303:G303)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/>
      <c r="C306" s="120"/>
      <c r="D306" s="120"/>
      <c r="E306" s="120"/>
      <c r="F306" s="120"/>
      <c r="G306" s="120"/>
      <c r="H306" s="120"/>
      <c r="I306" s="117">
        <f>SUM(B306)</f>
        <v>0</v>
      </c>
    </row>
    <row r="307" spans="1:9" ht="15">
      <c r="A307" s="118" t="s">
        <v>167</v>
      </c>
      <c r="B307" s="119"/>
      <c r="C307" s="120"/>
      <c r="D307" s="120"/>
      <c r="E307" s="120"/>
      <c r="F307" s="120"/>
      <c r="G307" s="120"/>
      <c r="H307" s="120"/>
      <c r="I307" s="117">
        <f>SUM(B307)</f>
        <v>0</v>
      </c>
    </row>
    <row r="308" spans="1:9" ht="15">
      <c r="A308" s="118" t="s">
        <v>168</v>
      </c>
      <c r="B308" s="117"/>
      <c r="C308" s="120"/>
      <c r="D308" s="120"/>
      <c r="E308" s="120"/>
      <c r="F308" s="120"/>
      <c r="G308" s="120"/>
      <c r="H308" s="120"/>
      <c r="I308" s="117">
        <f>SUM(B308)</f>
        <v>0</v>
      </c>
    </row>
    <row r="309" spans="1:9" ht="15">
      <c r="A309" s="118" t="s">
        <v>169</v>
      </c>
      <c r="B309" s="121"/>
      <c r="C309" s="120"/>
      <c r="D309" s="120"/>
      <c r="E309" s="120"/>
      <c r="F309" s="120"/>
      <c r="G309" s="120"/>
      <c r="H309" s="120"/>
      <c r="I309" s="117">
        <f>SUM(B309)</f>
        <v>0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/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/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/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/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I306+I311</f>
        <v>0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I307+I312</f>
        <v>0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I308+I313</f>
        <v>0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I309+I314</f>
        <v>0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304:I304"/>
    <mergeCell ref="A70:I70"/>
    <mergeCell ref="A84:I84"/>
    <mergeCell ref="A119:I119"/>
    <mergeCell ref="A191:I191"/>
    <mergeCell ref="A197:I197"/>
    <mergeCell ref="A200:I200"/>
    <mergeCell ref="A321:I321"/>
    <mergeCell ref="A322:I322"/>
    <mergeCell ref="A323:I323"/>
    <mergeCell ref="A333:I333"/>
    <mergeCell ref="A334:I334"/>
    <mergeCell ref="A277:I277"/>
    <mergeCell ref="A278:I278"/>
    <mergeCell ref="A282:I282"/>
    <mergeCell ref="A287:I287"/>
    <mergeCell ref="A293:I293"/>
    <mergeCell ref="A324:I324"/>
    <mergeCell ref="A325:I325"/>
    <mergeCell ref="A326:I326"/>
    <mergeCell ref="A327:I327"/>
    <mergeCell ref="A328:I328"/>
    <mergeCell ref="A335:I335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="85" zoomScaleNormal="85" zoomScalePageLayoutView="0" workbookViewId="0" topLeftCell="A175">
      <selection activeCell="A147" sqref="A147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203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v>0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/>
      <c r="C28" s="16"/>
      <c r="D28" s="16"/>
      <c r="E28" s="16"/>
      <c r="F28" s="16"/>
      <c r="G28" s="16"/>
      <c r="H28" s="16"/>
      <c r="I28" s="29">
        <v>2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>SUM(B33:B34)</f>
        <v>253</v>
      </c>
      <c r="C32" s="15">
        <f>SUM(C33:C34)</f>
        <v>125</v>
      </c>
      <c r="D32" s="15">
        <f>SUM(D33:D34)</f>
        <v>16</v>
      </c>
      <c r="E32" s="14"/>
      <c r="F32" s="14"/>
      <c r="G32" s="14"/>
      <c r="H32" s="14"/>
      <c r="I32" s="15">
        <f aca="true" t="shared" si="0" ref="I32:I37">SUM(B32:G32)</f>
        <v>394</v>
      </c>
    </row>
    <row r="33" spans="1:9" ht="15">
      <c r="A33" s="9" t="s">
        <v>14</v>
      </c>
      <c r="B33" s="18">
        <v>231</v>
      </c>
      <c r="C33" s="18">
        <v>99</v>
      </c>
      <c r="D33" s="18">
        <v>13</v>
      </c>
      <c r="E33" s="14"/>
      <c r="F33" s="38"/>
      <c r="G33" s="38"/>
      <c r="H33" s="38"/>
      <c r="I33" s="15">
        <f t="shared" si="0"/>
        <v>343</v>
      </c>
    </row>
    <row r="34" spans="1:9" ht="15">
      <c r="A34" s="9" t="s">
        <v>15</v>
      </c>
      <c r="B34" s="18">
        <v>22</v>
      </c>
      <c r="C34" s="18">
        <v>26</v>
      </c>
      <c r="D34" s="18">
        <v>3</v>
      </c>
      <c r="E34" s="14"/>
      <c r="F34" s="38"/>
      <c r="G34" s="38"/>
      <c r="H34" s="38"/>
      <c r="I34" s="15">
        <f t="shared" si="0"/>
        <v>51</v>
      </c>
    </row>
    <row r="35" spans="1:9" ht="15">
      <c r="A35" s="10" t="s">
        <v>35</v>
      </c>
      <c r="B35" s="15">
        <f>SUM(B36:B37)</f>
        <v>535</v>
      </c>
      <c r="C35" s="15">
        <f>SUM(C36:C37)</f>
        <v>182</v>
      </c>
      <c r="D35" s="15">
        <f>SUM(D36:D37)</f>
        <v>19</v>
      </c>
      <c r="E35" s="14"/>
      <c r="F35" s="14"/>
      <c r="G35" s="14"/>
      <c r="H35" s="14"/>
      <c r="I35" s="15">
        <f t="shared" si="0"/>
        <v>736</v>
      </c>
    </row>
    <row r="36" spans="1:9" ht="15">
      <c r="A36" s="21" t="s">
        <v>14</v>
      </c>
      <c r="B36" s="18">
        <v>506</v>
      </c>
      <c r="C36" s="18">
        <v>151</v>
      </c>
      <c r="D36" s="18">
        <v>16</v>
      </c>
      <c r="E36" s="14"/>
      <c r="F36" s="39"/>
      <c r="G36" s="39"/>
      <c r="H36" s="39"/>
      <c r="I36" s="15">
        <f t="shared" si="0"/>
        <v>673</v>
      </c>
    </row>
    <row r="37" spans="1:9" ht="15">
      <c r="A37" s="21" t="s">
        <v>15</v>
      </c>
      <c r="B37" s="18">
        <v>29</v>
      </c>
      <c r="C37" s="18">
        <v>31</v>
      </c>
      <c r="D37" s="18">
        <v>3</v>
      </c>
      <c r="E37" s="14"/>
      <c r="F37" s="39"/>
      <c r="G37" s="39"/>
      <c r="H37" s="39"/>
      <c r="I37" s="15">
        <f t="shared" si="0"/>
        <v>63</v>
      </c>
    </row>
    <row r="38" spans="1:9" ht="30">
      <c r="A38" s="10" t="s">
        <v>30</v>
      </c>
      <c r="B38" s="15"/>
      <c r="C38" s="15"/>
      <c r="D38" s="15"/>
      <c r="E38" s="14"/>
      <c r="F38" s="14"/>
      <c r="G38" s="14"/>
      <c r="H38" s="14"/>
      <c r="I38" s="15"/>
    </row>
    <row r="39" spans="1:9" ht="15">
      <c r="A39" s="11" t="s">
        <v>16</v>
      </c>
      <c r="B39" s="29">
        <f>SUM(B40+B42+B43+B44+B45)</f>
        <v>236</v>
      </c>
      <c r="C39" s="29">
        <f>SUM(C40+C42+C43+C44+C45)</f>
        <v>110</v>
      </c>
      <c r="D39" s="29">
        <f>SUM(D40+D42+D43+D44+D45)</f>
        <v>16</v>
      </c>
      <c r="E39" s="14"/>
      <c r="F39" s="40"/>
      <c r="G39" s="40"/>
      <c r="H39" s="40"/>
      <c r="I39" s="29">
        <f aca="true" t="shared" si="1" ref="I39:I52">SUM(B39:G39)</f>
        <v>362</v>
      </c>
    </row>
    <row r="40" spans="1:9" ht="15">
      <c r="A40" s="9" t="s">
        <v>20</v>
      </c>
      <c r="B40" s="18">
        <v>140</v>
      </c>
      <c r="C40" s="18">
        <v>49</v>
      </c>
      <c r="D40" s="18">
        <v>5</v>
      </c>
      <c r="E40" s="14"/>
      <c r="F40" s="38"/>
      <c r="G40" s="38"/>
      <c r="H40" s="38"/>
      <c r="I40" s="29">
        <f t="shared" si="1"/>
        <v>194</v>
      </c>
    </row>
    <row r="41" spans="1:9" ht="15">
      <c r="A41" s="9" t="s">
        <v>17</v>
      </c>
      <c r="B41" s="18">
        <v>103</v>
      </c>
      <c r="C41" s="18">
        <v>38</v>
      </c>
      <c r="D41" s="18">
        <v>2</v>
      </c>
      <c r="E41" s="14"/>
      <c r="F41" s="38"/>
      <c r="G41" s="38"/>
      <c r="H41" s="38"/>
      <c r="I41" s="29">
        <f t="shared" si="1"/>
        <v>143</v>
      </c>
    </row>
    <row r="42" spans="1:9" ht="15">
      <c r="A42" s="9" t="s">
        <v>21</v>
      </c>
      <c r="B42" s="18">
        <v>21</v>
      </c>
      <c r="C42" s="18">
        <v>7</v>
      </c>
      <c r="D42" s="18">
        <v>1</v>
      </c>
      <c r="E42" s="14"/>
      <c r="F42" s="38"/>
      <c r="G42" s="38"/>
      <c r="H42" s="38"/>
      <c r="I42" s="29">
        <f t="shared" si="1"/>
        <v>29</v>
      </c>
    </row>
    <row r="43" spans="1:9" ht="15">
      <c r="A43" s="9" t="s">
        <v>18</v>
      </c>
      <c r="B43" s="18">
        <v>20</v>
      </c>
      <c r="C43" s="18">
        <v>8</v>
      </c>
      <c r="D43" s="18">
        <v>0</v>
      </c>
      <c r="E43" s="14"/>
      <c r="F43" s="38"/>
      <c r="G43" s="38"/>
      <c r="H43" s="38"/>
      <c r="I43" s="29">
        <f t="shared" si="1"/>
        <v>28</v>
      </c>
    </row>
    <row r="44" spans="1:9" ht="15">
      <c r="A44" s="9" t="s">
        <v>19</v>
      </c>
      <c r="B44" s="18">
        <v>8</v>
      </c>
      <c r="C44" s="18">
        <v>2</v>
      </c>
      <c r="D44" s="18">
        <v>0</v>
      </c>
      <c r="E44" s="14"/>
      <c r="F44" s="38"/>
      <c r="G44" s="38"/>
      <c r="H44" s="38"/>
      <c r="I44" s="29">
        <f t="shared" si="1"/>
        <v>10</v>
      </c>
    </row>
    <row r="45" spans="1:9" ht="15">
      <c r="A45" s="9" t="s">
        <v>22</v>
      </c>
      <c r="B45" s="18">
        <v>47</v>
      </c>
      <c r="C45" s="18">
        <v>44</v>
      </c>
      <c r="D45" s="18">
        <v>10</v>
      </c>
      <c r="E45" s="14"/>
      <c r="F45" s="38"/>
      <c r="G45" s="38"/>
      <c r="H45" s="38"/>
      <c r="I45" s="29">
        <f t="shared" si="1"/>
        <v>101</v>
      </c>
    </row>
    <row r="46" spans="1:9" ht="15">
      <c r="A46" s="11" t="s">
        <v>23</v>
      </c>
      <c r="B46" s="29">
        <f>SUM(B47:B52)</f>
        <v>17</v>
      </c>
      <c r="C46" s="29">
        <f>SUM(C47:C52)</f>
        <v>15</v>
      </c>
      <c r="D46" s="29">
        <f>SUM(D47:D52)</f>
        <v>0</v>
      </c>
      <c r="E46" s="14"/>
      <c r="F46" s="40"/>
      <c r="G46" s="40"/>
      <c r="H46" s="40"/>
      <c r="I46" s="29">
        <f t="shared" si="1"/>
        <v>32</v>
      </c>
    </row>
    <row r="47" spans="1:9" ht="15">
      <c r="A47" s="9" t="s">
        <v>24</v>
      </c>
      <c r="B47" s="18">
        <v>2</v>
      </c>
      <c r="C47" s="18">
        <v>3</v>
      </c>
      <c r="D47" s="18">
        <v>0</v>
      </c>
      <c r="E47" s="14"/>
      <c r="F47" s="38"/>
      <c r="G47" s="38"/>
      <c r="H47" s="38"/>
      <c r="I47" s="29">
        <f t="shared" si="1"/>
        <v>5</v>
      </c>
    </row>
    <row r="48" spans="1:9" ht="15">
      <c r="A48" s="9" t="s">
        <v>25</v>
      </c>
      <c r="B48" s="18">
        <v>3</v>
      </c>
      <c r="C48" s="18">
        <v>2</v>
      </c>
      <c r="D48" s="18">
        <v>0</v>
      </c>
      <c r="E48" s="14"/>
      <c r="F48" s="38"/>
      <c r="G48" s="38"/>
      <c r="H48" s="38"/>
      <c r="I48" s="29">
        <f t="shared" si="1"/>
        <v>5</v>
      </c>
    </row>
    <row r="49" spans="1:9" ht="15">
      <c r="A49" s="9" t="s">
        <v>26</v>
      </c>
      <c r="B49" s="18">
        <v>3</v>
      </c>
      <c r="C49" s="18">
        <v>4</v>
      </c>
      <c r="D49" s="18">
        <v>0</v>
      </c>
      <c r="E49" s="14"/>
      <c r="F49" s="38"/>
      <c r="G49" s="38"/>
      <c r="H49" s="38"/>
      <c r="I49" s="29">
        <f t="shared" si="1"/>
        <v>7</v>
      </c>
    </row>
    <row r="50" spans="1:9" ht="15">
      <c r="A50" s="9" t="s">
        <v>27</v>
      </c>
      <c r="B50" s="18">
        <v>2</v>
      </c>
      <c r="C50" s="18">
        <v>2</v>
      </c>
      <c r="D50" s="18">
        <v>0</v>
      </c>
      <c r="E50" s="14"/>
      <c r="F50" s="38"/>
      <c r="G50" s="38"/>
      <c r="H50" s="38"/>
      <c r="I50" s="29">
        <f t="shared" si="1"/>
        <v>4</v>
      </c>
    </row>
    <row r="51" spans="1:9" ht="15">
      <c r="A51" s="9" t="s">
        <v>28</v>
      </c>
      <c r="B51" s="18">
        <v>2</v>
      </c>
      <c r="C51" s="18">
        <v>2</v>
      </c>
      <c r="D51" s="18">
        <v>0</v>
      </c>
      <c r="E51" s="14"/>
      <c r="F51" s="38"/>
      <c r="G51" s="38"/>
      <c r="H51" s="38"/>
      <c r="I51" s="29">
        <f t="shared" si="1"/>
        <v>4</v>
      </c>
    </row>
    <row r="52" spans="1:9" ht="15">
      <c r="A52" s="9" t="s">
        <v>29</v>
      </c>
      <c r="B52" s="18">
        <v>5</v>
      </c>
      <c r="C52" s="18">
        <v>2</v>
      </c>
      <c r="D52" s="18">
        <v>0</v>
      </c>
      <c r="E52" s="14"/>
      <c r="F52" s="38"/>
      <c r="G52" s="38"/>
      <c r="H52" s="38"/>
      <c r="I52" s="29">
        <f t="shared" si="1"/>
        <v>7</v>
      </c>
    </row>
    <row r="53" spans="1:9" ht="15">
      <c r="A53" s="11" t="s">
        <v>90</v>
      </c>
      <c r="B53" s="18"/>
      <c r="C53" s="18"/>
      <c r="D53" s="18"/>
      <c r="E53" s="14"/>
      <c r="F53" s="38"/>
      <c r="G53" s="38"/>
      <c r="H53" s="38"/>
      <c r="I53" s="65"/>
    </row>
    <row r="54" spans="1:9" ht="15">
      <c r="A54" s="9" t="s">
        <v>91</v>
      </c>
      <c r="B54" s="17">
        <v>21</v>
      </c>
      <c r="C54" s="17">
        <v>6</v>
      </c>
      <c r="D54" s="17">
        <v>0</v>
      </c>
      <c r="E54" s="14"/>
      <c r="F54" s="38"/>
      <c r="G54" s="38"/>
      <c r="H54" s="38"/>
      <c r="I54" s="29">
        <f aca="true" t="shared" si="2" ref="I54:I61">SUM(B54:G54)</f>
        <v>27</v>
      </c>
    </row>
    <row r="55" spans="1:9" ht="15">
      <c r="A55" s="9" t="s">
        <v>92</v>
      </c>
      <c r="B55" s="17">
        <v>11</v>
      </c>
      <c r="C55" s="17">
        <v>7</v>
      </c>
      <c r="D55" s="17">
        <v>0</v>
      </c>
      <c r="E55" s="14"/>
      <c r="F55" s="38"/>
      <c r="G55" s="38"/>
      <c r="H55" s="38"/>
      <c r="I55" s="29">
        <f t="shared" si="2"/>
        <v>18</v>
      </c>
    </row>
    <row r="56" spans="1:9" ht="15">
      <c r="A56" s="9" t="s">
        <v>93</v>
      </c>
      <c r="B56" s="17">
        <v>11</v>
      </c>
      <c r="C56" s="17">
        <v>1</v>
      </c>
      <c r="D56" s="17">
        <v>1</v>
      </c>
      <c r="E56" s="14"/>
      <c r="F56" s="38"/>
      <c r="G56" s="38"/>
      <c r="H56" s="38"/>
      <c r="I56" s="29">
        <f t="shared" si="2"/>
        <v>13</v>
      </c>
    </row>
    <row r="57" spans="1:9" ht="15">
      <c r="A57" s="9" t="s">
        <v>94</v>
      </c>
      <c r="B57" s="17">
        <v>0</v>
      </c>
      <c r="C57" s="17">
        <v>0</v>
      </c>
      <c r="D57" s="17">
        <v>0</v>
      </c>
      <c r="E57" s="14"/>
      <c r="F57" s="38"/>
      <c r="G57" s="38"/>
      <c r="H57" s="38"/>
      <c r="I57" s="29">
        <f t="shared" si="2"/>
        <v>0</v>
      </c>
    </row>
    <row r="58" spans="1:9" ht="14.25" customHeight="1">
      <c r="A58" s="10" t="s">
        <v>31</v>
      </c>
      <c r="B58" s="15">
        <v>0</v>
      </c>
      <c r="C58" s="15">
        <v>2</v>
      </c>
      <c r="D58" s="15">
        <v>6</v>
      </c>
      <c r="E58" s="14"/>
      <c r="F58" s="14"/>
      <c r="G58" s="14"/>
      <c r="H58" s="14"/>
      <c r="I58" s="29">
        <f t="shared" si="2"/>
        <v>8</v>
      </c>
    </row>
    <row r="59" spans="1:9" ht="15">
      <c r="A59" s="10" t="s">
        <v>32</v>
      </c>
      <c r="B59" s="15">
        <v>0</v>
      </c>
      <c r="C59" s="15">
        <v>0</v>
      </c>
      <c r="D59" s="15">
        <v>0</v>
      </c>
      <c r="E59" s="14"/>
      <c r="F59" s="14"/>
      <c r="G59" s="14"/>
      <c r="H59" s="14"/>
      <c r="I59" s="29">
        <f t="shared" si="2"/>
        <v>0</v>
      </c>
    </row>
    <row r="60" spans="1:9" ht="30">
      <c r="A60" s="10" t="s">
        <v>33</v>
      </c>
      <c r="B60" s="15">
        <v>72</v>
      </c>
      <c r="C60" s="15">
        <v>22</v>
      </c>
      <c r="D60" s="15">
        <v>3</v>
      </c>
      <c r="E60" s="14"/>
      <c r="F60" s="14"/>
      <c r="G60" s="14"/>
      <c r="H60" s="14"/>
      <c r="I60" s="29">
        <f t="shared" si="2"/>
        <v>97</v>
      </c>
    </row>
    <row r="61" spans="1:9" ht="30">
      <c r="A61" s="10" t="s">
        <v>147</v>
      </c>
      <c r="B61" s="15">
        <v>7</v>
      </c>
      <c r="C61" s="15">
        <v>8</v>
      </c>
      <c r="D61" s="15">
        <v>0</v>
      </c>
      <c r="E61" s="14"/>
      <c r="F61" s="14"/>
      <c r="G61" s="14"/>
      <c r="H61" s="14"/>
      <c r="I61" s="29">
        <f t="shared" si="2"/>
        <v>15</v>
      </c>
    </row>
    <row r="62" spans="1:9" ht="15">
      <c r="A62" s="10" t="s">
        <v>40</v>
      </c>
      <c r="B62" s="15"/>
      <c r="C62" s="15"/>
      <c r="D62" s="15"/>
      <c r="E62" s="14"/>
      <c r="F62" s="14"/>
      <c r="G62" s="14"/>
      <c r="H62" s="14"/>
      <c r="I62" s="29"/>
    </row>
    <row r="63" spans="1:9" ht="15">
      <c r="A63" s="9" t="s">
        <v>131</v>
      </c>
      <c r="B63" s="15">
        <v>21</v>
      </c>
      <c r="C63" s="15">
        <v>19</v>
      </c>
      <c r="D63" s="15">
        <v>19</v>
      </c>
      <c r="E63" s="14"/>
      <c r="F63" s="14"/>
      <c r="G63" s="14"/>
      <c r="H63" s="14"/>
      <c r="I63" s="29">
        <f aca="true" t="shared" si="3" ref="I63:I69">SUM(B63:G63)</f>
        <v>59</v>
      </c>
    </row>
    <row r="64" spans="1:9" ht="15">
      <c r="A64" s="9" t="s">
        <v>43</v>
      </c>
      <c r="B64" s="15">
        <v>0</v>
      </c>
      <c r="C64" s="15">
        <v>0</v>
      </c>
      <c r="D64" s="15">
        <v>0</v>
      </c>
      <c r="E64" s="14"/>
      <c r="F64" s="14"/>
      <c r="G64" s="14"/>
      <c r="H64" s="14"/>
      <c r="I64" s="29">
        <f t="shared" si="3"/>
        <v>0</v>
      </c>
    </row>
    <row r="65" spans="1:9" ht="14.25" customHeight="1">
      <c r="A65" s="9" t="s">
        <v>44</v>
      </c>
      <c r="B65" s="15">
        <v>5</v>
      </c>
      <c r="C65" s="15">
        <v>5</v>
      </c>
      <c r="D65" s="15">
        <v>0</v>
      </c>
      <c r="E65" s="14"/>
      <c r="F65" s="14"/>
      <c r="G65" s="14"/>
      <c r="H65" s="14"/>
      <c r="I65" s="29">
        <f t="shared" si="3"/>
        <v>10</v>
      </c>
    </row>
    <row r="66" spans="1:9" ht="14.25" customHeight="1">
      <c r="A66" s="9" t="s">
        <v>45</v>
      </c>
      <c r="B66" s="15">
        <v>0</v>
      </c>
      <c r="C66" s="15">
        <v>0</v>
      </c>
      <c r="D66" s="15">
        <v>0</v>
      </c>
      <c r="E66" s="14"/>
      <c r="F66" s="14"/>
      <c r="G66" s="14"/>
      <c r="H66" s="14"/>
      <c r="I66" s="29">
        <f t="shared" si="3"/>
        <v>0</v>
      </c>
    </row>
    <row r="67" spans="1:9" ht="14.25" customHeight="1">
      <c r="A67" s="9" t="s">
        <v>46</v>
      </c>
      <c r="B67" s="15">
        <v>0</v>
      </c>
      <c r="C67" s="15">
        <v>0</v>
      </c>
      <c r="D67" s="15">
        <v>0</v>
      </c>
      <c r="E67" s="14"/>
      <c r="F67" s="14"/>
      <c r="G67" s="14"/>
      <c r="H67" s="14"/>
      <c r="I67" s="29">
        <f t="shared" si="3"/>
        <v>0</v>
      </c>
    </row>
    <row r="68" spans="1:9" ht="14.25" customHeight="1">
      <c r="A68" s="9" t="s">
        <v>47</v>
      </c>
      <c r="B68" s="15">
        <v>0</v>
      </c>
      <c r="C68" s="15">
        <v>0</v>
      </c>
      <c r="D68" s="15">
        <v>0</v>
      </c>
      <c r="E68" s="14"/>
      <c r="F68" s="14"/>
      <c r="G68" s="14"/>
      <c r="H68" s="14"/>
      <c r="I68" s="29">
        <f t="shared" si="3"/>
        <v>0</v>
      </c>
    </row>
    <row r="69" spans="1:9" ht="15">
      <c r="A69" s="9" t="s">
        <v>48</v>
      </c>
      <c r="B69" s="15">
        <v>0</v>
      </c>
      <c r="C69" s="15">
        <v>0</v>
      </c>
      <c r="D69" s="15">
        <v>0</v>
      </c>
      <c r="E69" s="14"/>
      <c r="F69" s="20"/>
      <c r="G69" s="20"/>
      <c r="H69" s="20"/>
      <c r="I69" s="29">
        <f t="shared" si="3"/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v>0</v>
      </c>
      <c r="C71" s="19">
        <v>1</v>
      </c>
      <c r="D71" s="19">
        <v>0</v>
      </c>
      <c r="E71" s="16"/>
      <c r="F71" s="16"/>
      <c r="G71" s="16"/>
      <c r="H71" s="16"/>
      <c r="I71" s="29">
        <f>SUM(B71:G71)</f>
        <v>1</v>
      </c>
    </row>
    <row r="72" spans="1:9" ht="15">
      <c r="A72" s="9" t="s">
        <v>102</v>
      </c>
      <c r="B72" s="19"/>
      <c r="C72" s="19">
        <v>0</v>
      </c>
      <c r="D72" s="19">
        <v>0</v>
      </c>
      <c r="E72" s="16"/>
      <c r="F72" s="16"/>
      <c r="G72" s="16"/>
      <c r="H72" s="16"/>
      <c r="I72" s="29">
        <f>SUM(B72:G72)</f>
        <v>0</v>
      </c>
    </row>
    <row r="73" spans="1:9" ht="15">
      <c r="A73" s="9" t="s">
        <v>104</v>
      </c>
      <c r="B73" s="19">
        <v>0</v>
      </c>
      <c r="C73" s="19">
        <v>0</v>
      </c>
      <c r="D73" s="19">
        <v>0</v>
      </c>
      <c r="E73" s="16"/>
      <c r="F73" s="16"/>
      <c r="G73" s="16"/>
      <c r="H73" s="16"/>
      <c r="I73" s="29">
        <f>SUM(B73:G73)</f>
        <v>0</v>
      </c>
    </row>
    <row r="74" spans="1:9" ht="30">
      <c r="A74" s="9" t="s">
        <v>105</v>
      </c>
      <c r="B74" s="19">
        <v>0</v>
      </c>
      <c r="C74" s="19">
        <v>0</v>
      </c>
      <c r="D74" s="19">
        <v>0</v>
      </c>
      <c r="E74" s="16"/>
      <c r="F74" s="16"/>
      <c r="G74" s="16"/>
      <c r="H74" s="16"/>
      <c r="I74" s="29">
        <f>SUM(B74:G74)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v>0</v>
      </c>
      <c r="C76" s="112"/>
      <c r="D76" s="112"/>
      <c r="E76" s="112"/>
      <c r="F76" s="112"/>
      <c r="G76" s="112"/>
      <c r="H76" s="112"/>
      <c r="I76" s="113">
        <f aca="true" t="shared" si="4" ref="I76:I81">SUM(B76:G76)</f>
        <v>0</v>
      </c>
    </row>
    <row r="77" spans="1:9" ht="15">
      <c r="A77" s="9" t="s">
        <v>153</v>
      </c>
      <c r="B77" s="91">
        <v>0</v>
      </c>
      <c r="C77" s="112"/>
      <c r="D77" s="112"/>
      <c r="E77" s="112"/>
      <c r="F77" s="112"/>
      <c r="G77" s="112"/>
      <c r="H77" s="112"/>
      <c r="I77" s="113">
        <f t="shared" si="4"/>
        <v>0</v>
      </c>
    </row>
    <row r="78" spans="1:9" ht="15">
      <c r="A78" s="9" t="s">
        <v>154</v>
      </c>
      <c r="B78" s="91">
        <v>0</v>
      </c>
      <c r="C78" s="112"/>
      <c r="D78" s="112"/>
      <c r="E78" s="112"/>
      <c r="F78" s="112"/>
      <c r="G78" s="112"/>
      <c r="H78" s="112"/>
      <c r="I78" s="113">
        <f t="shared" si="4"/>
        <v>0</v>
      </c>
    </row>
    <row r="79" spans="1:9" ht="15">
      <c r="A79" s="9" t="s">
        <v>154</v>
      </c>
      <c r="B79" s="91">
        <v>0</v>
      </c>
      <c r="C79" s="112"/>
      <c r="D79" s="112"/>
      <c r="E79" s="107"/>
      <c r="F79" s="107"/>
      <c r="G79" s="107"/>
      <c r="H79" s="107"/>
      <c r="I79" s="113">
        <f t="shared" si="4"/>
        <v>0</v>
      </c>
    </row>
    <row r="80" spans="1:9" ht="15">
      <c r="A80" s="9" t="s">
        <v>154</v>
      </c>
      <c r="B80" s="91">
        <v>0</v>
      </c>
      <c r="C80" s="112"/>
      <c r="D80" s="112"/>
      <c r="E80" s="107"/>
      <c r="F80" s="107"/>
      <c r="G80" s="107"/>
      <c r="H80" s="107"/>
      <c r="I80" s="113">
        <f t="shared" si="4"/>
        <v>0</v>
      </c>
    </row>
    <row r="81" spans="1:9" ht="15">
      <c r="A81" s="9" t="s">
        <v>154</v>
      </c>
      <c r="B81" s="91">
        <v>0</v>
      </c>
      <c r="C81" s="112"/>
      <c r="D81" s="112"/>
      <c r="E81" s="107"/>
      <c r="F81" s="107"/>
      <c r="G81" s="107"/>
      <c r="H81" s="107"/>
      <c r="I81" s="113">
        <f t="shared" si="4"/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v>2</v>
      </c>
      <c r="C85" s="16"/>
      <c r="D85" s="16"/>
      <c r="E85" s="16"/>
      <c r="F85" s="16"/>
      <c r="G85" s="16"/>
      <c r="H85" s="16"/>
      <c r="I85" s="66">
        <f>SUM(B85:G85)</f>
        <v>2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20"/>
      <c r="C88" s="20"/>
      <c r="D88" s="20"/>
      <c r="E88" s="20"/>
      <c r="F88" s="20"/>
      <c r="G88" s="20"/>
      <c r="H88" s="20"/>
      <c r="I88" s="35">
        <f aca="true" t="shared" si="5" ref="I88:I96">SUM(B88:G88)</f>
        <v>0</v>
      </c>
    </row>
    <row r="89" spans="1:9" ht="15">
      <c r="A89" s="6" t="s">
        <v>76</v>
      </c>
      <c r="B89" s="57">
        <v>29</v>
      </c>
      <c r="C89" s="20"/>
      <c r="D89" s="20"/>
      <c r="E89" s="20"/>
      <c r="F89" s="20"/>
      <c r="G89" s="20"/>
      <c r="H89" s="20"/>
      <c r="I89" s="35">
        <f t="shared" si="5"/>
        <v>29</v>
      </c>
    </row>
    <row r="90" spans="1:9" ht="15">
      <c r="A90" s="6" t="s">
        <v>77</v>
      </c>
      <c r="B90" s="57">
        <f>'[3]FB 2021'!$E$233+'[3]FB 2021'!$F$233</f>
        <v>107447</v>
      </c>
      <c r="C90" s="20"/>
      <c r="D90" s="20"/>
      <c r="E90" s="20"/>
      <c r="F90" s="20"/>
      <c r="G90" s="20"/>
      <c r="H90" s="20"/>
      <c r="I90" s="35">
        <f t="shared" si="5"/>
        <v>107447</v>
      </c>
    </row>
    <row r="91" spans="1:9" ht="15">
      <c r="A91" s="6" t="s">
        <v>78</v>
      </c>
      <c r="B91" s="57">
        <f>'[3]FB 2021'!$M$233</f>
        <v>1869</v>
      </c>
      <c r="C91" s="20"/>
      <c r="D91" s="20"/>
      <c r="E91" s="20"/>
      <c r="F91" s="20"/>
      <c r="G91" s="20"/>
      <c r="H91" s="20"/>
      <c r="I91" s="35">
        <f t="shared" si="5"/>
        <v>1869</v>
      </c>
    </row>
    <row r="92" spans="1:9" ht="15">
      <c r="A92" s="27" t="s">
        <v>114</v>
      </c>
      <c r="B92" s="57">
        <f>'[3]FB 2021'!$N$233</f>
        <v>82</v>
      </c>
      <c r="C92" s="20"/>
      <c r="D92" s="20"/>
      <c r="E92" s="20"/>
      <c r="F92" s="20"/>
      <c r="G92" s="20"/>
      <c r="H92" s="20"/>
      <c r="I92" s="35">
        <f t="shared" si="5"/>
        <v>82</v>
      </c>
    </row>
    <row r="93" spans="1:9" ht="15">
      <c r="A93" s="6" t="s">
        <v>79</v>
      </c>
      <c r="B93" s="57">
        <f>'[3]FB 2021'!$O$233</f>
        <v>290</v>
      </c>
      <c r="C93" s="20"/>
      <c r="D93" s="20"/>
      <c r="E93" s="20"/>
      <c r="F93" s="20"/>
      <c r="G93" s="20"/>
      <c r="H93" s="20"/>
      <c r="I93" s="35">
        <f t="shared" si="5"/>
        <v>290</v>
      </c>
    </row>
    <row r="94" spans="1:9" ht="15">
      <c r="A94" s="6" t="s">
        <v>80</v>
      </c>
      <c r="B94" s="57">
        <v>7600</v>
      </c>
      <c r="C94" s="20"/>
      <c r="D94" s="20"/>
      <c r="E94" s="20"/>
      <c r="F94" s="20"/>
      <c r="G94" s="20"/>
      <c r="H94" s="20"/>
      <c r="I94" s="35">
        <f t="shared" si="5"/>
        <v>7600</v>
      </c>
    </row>
    <row r="95" spans="1:9" ht="15">
      <c r="A95" s="27" t="s">
        <v>115</v>
      </c>
      <c r="B95" s="57">
        <v>0</v>
      </c>
      <c r="C95" s="20"/>
      <c r="D95" s="20"/>
      <c r="E95" s="20"/>
      <c r="F95" s="20"/>
      <c r="G95" s="20"/>
      <c r="H95" s="20"/>
      <c r="I95" s="35">
        <f t="shared" si="5"/>
        <v>0</v>
      </c>
    </row>
    <row r="96" spans="1:9" ht="15">
      <c r="A96" s="27" t="s">
        <v>128</v>
      </c>
      <c r="B96" s="20"/>
      <c r="C96" s="20"/>
      <c r="D96" s="20"/>
      <c r="E96" s="20"/>
      <c r="F96" s="20"/>
      <c r="G96" s="20"/>
      <c r="H96" s="20"/>
      <c r="I96" s="35">
        <f t="shared" si="5"/>
        <v>0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v>0</v>
      </c>
      <c r="C98" s="20"/>
      <c r="D98" s="20"/>
      <c r="E98" s="20"/>
      <c r="F98" s="20"/>
      <c r="G98" s="20"/>
      <c r="H98" s="20"/>
      <c r="I98" s="35">
        <f>SUM(B98:G98)</f>
        <v>0</v>
      </c>
    </row>
    <row r="99" spans="1:9" ht="15">
      <c r="A99" s="75" t="s">
        <v>132</v>
      </c>
      <c r="B99" s="57">
        <v>0</v>
      </c>
      <c r="C99" s="20"/>
      <c r="D99" s="20"/>
      <c r="E99" s="20"/>
      <c r="F99" s="20"/>
      <c r="G99" s="20"/>
      <c r="H99" s="20"/>
      <c r="I99" s="35">
        <f>SUM(B99:G99)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v>0</v>
      </c>
      <c r="C101" s="20"/>
      <c r="D101" s="20"/>
      <c r="E101" s="20"/>
      <c r="F101" s="20"/>
      <c r="G101" s="20"/>
      <c r="H101" s="20"/>
      <c r="I101" s="35">
        <f aca="true" t="shared" si="6" ref="I101:I109">SUM(B101:G101)</f>
        <v>0</v>
      </c>
    </row>
    <row r="102" spans="1:9" ht="15">
      <c r="A102" s="6" t="s">
        <v>76</v>
      </c>
      <c r="B102" s="57">
        <v>0</v>
      </c>
      <c r="C102" s="20"/>
      <c r="D102" s="20"/>
      <c r="E102" s="20"/>
      <c r="F102" s="20"/>
      <c r="G102" s="20"/>
      <c r="H102" s="20"/>
      <c r="I102" s="35">
        <f t="shared" si="6"/>
        <v>0</v>
      </c>
    </row>
    <row r="103" spans="1:9" ht="15">
      <c r="A103" s="6" t="s">
        <v>77</v>
      </c>
      <c r="B103" s="57">
        <v>0</v>
      </c>
      <c r="C103" s="20"/>
      <c r="D103" s="20"/>
      <c r="E103" s="20"/>
      <c r="F103" s="20"/>
      <c r="G103" s="20"/>
      <c r="H103" s="20"/>
      <c r="I103" s="35">
        <f t="shared" si="6"/>
        <v>0</v>
      </c>
    </row>
    <row r="104" spans="1:9" ht="15">
      <c r="A104" s="6" t="s">
        <v>78</v>
      </c>
      <c r="B104" s="57">
        <v>0</v>
      </c>
      <c r="C104" s="20"/>
      <c r="D104" s="20"/>
      <c r="E104" s="20"/>
      <c r="F104" s="20"/>
      <c r="G104" s="20"/>
      <c r="H104" s="20"/>
      <c r="I104" s="35">
        <f t="shared" si="6"/>
        <v>0</v>
      </c>
    </row>
    <row r="105" spans="1:9" ht="15">
      <c r="A105" s="27" t="s">
        <v>114</v>
      </c>
      <c r="B105" s="57">
        <v>0</v>
      </c>
      <c r="C105" s="20"/>
      <c r="D105" s="20"/>
      <c r="E105" s="20"/>
      <c r="F105" s="20"/>
      <c r="G105" s="20"/>
      <c r="H105" s="20"/>
      <c r="I105" s="35">
        <f t="shared" si="6"/>
        <v>0</v>
      </c>
    </row>
    <row r="106" spans="1:9" ht="15">
      <c r="A106" s="6" t="s">
        <v>79</v>
      </c>
      <c r="B106" s="57">
        <v>0</v>
      </c>
      <c r="C106" s="20"/>
      <c r="D106" s="20"/>
      <c r="E106" s="20"/>
      <c r="F106" s="20"/>
      <c r="G106" s="20"/>
      <c r="H106" s="20"/>
      <c r="I106" s="35">
        <f t="shared" si="6"/>
        <v>0</v>
      </c>
    </row>
    <row r="107" spans="1:9" ht="15">
      <c r="A107" s="6" t="s">
        <v>80</v>
      </c>
      <c r="B107" s="57">
        <v>0</v>
      </c>
      <c r="C107" s="20"/>
      <c r="D107" s="20"/>
      <c r="E107" s="20"/>
      <c r="F107" s="20"/>
      <c r="G107" s="20"/>
      <c r="H107" s="20"/>
      <c r="I107" s="35">
        <f t="shared" si="6"/>
        <v>0</v>
      </c>
    </row>
    <row r="108" spans="1:9" ht="15">
      <c r="A108" s="27" t="s">
        <v>115</v>
      </c>
      <c r="B108" s="57">
        <v>0</v>
      </c>
      <c r="C108" s="20"/>
      <c r="D108" s="20"/>
      <c r="E108" s="20"/>
      <c r="F108" s="20"/>
      <c r="G108" s="20"/>
      <c r="H108" s="20"/>
      <c r="I108" s="35">
        <f t="shared" si="6"/>
        <v>0</v>
      </c>
    </row>
    <row r="109" spans="1:9" ht="15">
      <c r="A109" s="27" t="s">
        <v>128</v>
      </c>
      <c r="B109" s="57">
        <v>0</v>
      </c>
      <c r="C109" s="20"/>
      <c r="D109" s="20"/>
      <c r="E109" s="20"/>
      <c r="F109" s="20"/>
      <c r="G109" s="20"/>
      <c r="H109" s="20"/>
      <c r="I109" s="35">
        <f t="shared" si="6"/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19">
        <v>4149</v>
      </c>
      <c r="C112" s="20"/>
      <c r="D112" s="20"/>
      <c r="E112" s="20"/>
      <c r="F112" s="20"/>
      <c r="G112" s="20"/>
      <c r="H112" s="20"/>
      <c r="I112" s="35">
        <f aca="true" t="shared" si="7" ref="I112:I117">SUM(B112:G112)</f>
        <v>4149</v>
      </c>
    </row>
    <row r="113" spans="1:9" ht="15">
      <c r="A113" s="6" t="s">
        <v>83</v>
      </c>
      <c r="B113" s="19">
        <v>1.43</v>
      </c>
      <c r="C113" s="20"/>
      <c r="D113" s="20"/>
      <c r="E113" s="20"/>
      <c r="F113" s="20"/>
      <c r="G113" s="20"/>
      <c r="H113" s="20"/>
      <c r="I113" s="35">
        <f t="shared" si="7"/>
        <v>1.43</v>
      </c>
    </row>
    <row r="114" spans="1:9" ht="15">
      <c r="A114" s="6" t="s">
        <v>84</v>
      </c>
      <c r="B114" s="19">
        <v>11144</v>
      </c>
      <c r="C114" s="20"/>
      <c r="D114" s="20"/>
      <c r="E114" s="20"/>
      <c r="F114" s="20"/>
      <c r="G114" s="20"/>
      <c r="H114" s="20"/>
      <c r="I114" s="35">
        <f t="shared" si="7"/>
        <v>11144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 t="shared" si="7"/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 t="shared" si="7"/>
        <v>0</v>
      </c>
    </row>
    <row r="117" spans="1:9" ht="15">
      <c r="A117" s="6" t="s">
        <v>7</v>
      </c>
      <c r="B117" s="19">
        <v>27</v>
      </c>
      <c r="C117" s="19">
        <v>48</v>
      </c>
      <c r="D117" s="19">
        <v>76</v>
      </c>
      <c r="E117" s="20"/>
      <c r="F117" s="20"/>
      <c r="G117" s="20"/>
      <c r="H117" s="20"/>
      <c r="I117" s="35">
        <f t="shared" si="7"/>
        <v>151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106" t="s">
        <v>116</v>
      </c>
      <c r="B120" s="106"/>
      <c r="C120" s="106"/>
      <c r="D120" s="106"/>
      <c r="E120" s="106"/>
      <c r="F120" s="106"/>
      <c r="G120" s="106"/>
      <c r="H120" s="151"/>
      <c r="I120" s="106"/>
    </row>
    <row r="121" spans="1:9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</row>
    <row r="122" spans="1:9" ht="15">
      <c r="A122" s="9" t="s">
        <v>53</v>
      </c>
      <c r="B122" s="59">
        <f>'[35]ExportToCSV'!$O$26</f>
        <v>34</v>
      </c>
      <c r="C122" s="88"/>
      <c r="D122" s="41"/>
      <c r="E122" s="41"/>
      <c r="F122" s="41"/>
      <c r="G122" s="41"/>
      <c r="H122" s="28"/>
      <c r="I122" s="61">
        <f>SUM(B122:G122)</f>
        <v>34</v>
      </c>
    </row>
    <row r="123" spans="1:9" ht="15">
      <c r="A123" s="9" t="s">
        <v>35</v>
      </c>
      <c r="B123" s="60">
        <f>'[35]ExportToCSV'!$J$26</f>
        <v>7</v>
      </c>
      <c r="C123" s="88"/>
      <c r="D123" s="41"/>
      <c r="E123" s="41"/>
      <c r="F123" s="41"/>
      <c r="G123" s="41"/>
      <c r="H123" s="28"/>
      <c r="I123" s="63">
        <f>SUM(B123:G123)</f>
        <v>7</v>
      </c>
    </row>
    <row r="124" spans="1:9" ht="15">
      <c r="A124" s="58" t="s">
        <v>139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88"/>
      <c r="C125" s="88"/>
      <c r="D125" s="41"/>
      <c r="E125" s="41"/>
      <c r="F125" s="41"/>
      <c r="G125" s="41"/>
      <c r="H125" s="28"/>
      <c r="I125" s="61">
        <f>SUM(B125:G125)</f>
        <v>0</v>
      </c>
    </row>
    <row r="126" spans="1:9" ht="15">
      <c r="A126" s="9" t="s">
        <v>35</v>
      </c>
      <c r="B126" s="88"/>
      <c r="C126" s="88"/>
      <c r="D126" s="41"/>
      <c r="E126" s="41"/>
      <c r="F126" s="41"/>
      <c r="G126" s="41"/>
      <c r="H126" s="28"/>
      <c r="I126" s="63">
        <f>SUM(B126:G126)</f>
        <v>0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88"/>
      <c r="C128" s="88"/>
      <c r="D128" s="41"/>
      <c r="E128" s="41"/>
      <c r="F128" s="41"/>
      <c r="G128" s="41"/>
      <c r="H128" s="28"/>
      <c r="I128" s="61">
        <f>SUM(B128:G128)</f>
        <v>0</v>
      </c>
    </row>
    <row r="129" spans="1:9" ht="15">
      <c r="A129" s="9" t="s">
        <v>35</v>
      </c>
      <c r="B129" s="88"/>
      <c r="C129" s="88"/>
      <c r="D129" s="41"/>
      <c r="E129" s="41"/>
      <c r="F129" s="41"/>
      <c r="G129" s="41"/>
      <c r="H129" s="28"/>
      <c r="I129" s="63">
        <f>SUM(B129:G129)</f>
        <v>0</v>
      </c>
    </row>
    <row r="130" spans="1:9" ht="15">
      <c r="A130" s="58" t="s">
        <v>158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59">
        <f>'[35]ExportToCSV'!$O$21+'[20] reste année'!$Q$127</f>
        <v>110</v>
      </c>
      <c r="C131" s="88"/>
      <c r="D131" s="41"/>
      <c r="E131" s="41"/>
      <c r="F131" s="41"/>
      <c r="G131" s="41"/>
      <c r="H131" s="28"/>
      <c r="I131" s="61">
        <f>SUM(B131:G131)</f>
        <v>110</v>
      </c>
    </row>
    <row r="132" spans="1:9" ht="15">
      <c r="A132" s="21" t="s">
        <v>55</v>
      </c>
      <c r="B132" s="54">
        <v>0</v>
      </c>
      <c r="C132" s="88"/>
      <c r="D132" s="41"/>
      <c r="E132" s="41"/>
      <c r="F132" s="41"/>
      <c r="G132" s="41"/>
      <c r="H132" s="28"/>
      <c r="I132" s="63">
        <f>SUM(B132:G132)</f>
        <v>0</v>
      </c>
    </row>
    <row r="133" spans="1:9" ht="15">
      <c r="A133" s="9" t="s">
        <v>35</v>
      </c>
      <c r="B133" s="60">
        <f>'[35]ExportToCSV'!$J$21+'[20] reste année'!$C$127</f>
        <v>22</v>
      </c>
      <c r="C133" s="88"/>
      <c r="D133" s="41"/>
      <c r="E133" s="41"/>
      <c r="F133" s="41"/>
      <c r="G133" s="41"/>
      <c r="H133" s="28"/>
      <c r="I133" s="63">
        <f>SUM(B133:G133)</f>
        <v>22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88"/>
      <c r="C135" s="88"/>
      <c r="D135" s="41"/>
      <c r="E135" s="41"/>
      <c r="F135" s="41"/>
      <c r="G135" s="41"/>
      <c r="H135" s="28"/>
      <c r="I135" s="61">
        <f>SUM(B135:G135)</f>
        <v>0</v>
      </c>
    </row>
    <row r="136" spans="1:9" ht="15">
      <c r="A136" s="9" t="s">
        <v>35</v>
      </c>
      <c r="B136" s="88"/>
      <c r="C136" s="88"/>
      <c r="D136" s="41"/>
      <c r="E136" s="41"/>
      <c r="F136" s="41"/>
      <c r="G136" s="41"/>
      <c r="H136" s="28"/>
      <c r="I136" s="63">
        <f>SUM(B136:G136)</f>
        <v>0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f>'[6]Feuil1'!$K$56</f>
        <v>3</v>
      </c>
      <c r="C138" s="88"/>
      <c r="D138" s="41"/>
      <c r="E138" s="41"/>
      <c r="F138" s="41"/>
      <c r="G138" s="41"/>
      <c r="H138" s="28"/>
      <c r="I138" s="61">
        <f>SUM(B138:G138)</f>
        <v>3</v>
      </c>
    </row>
    <row r="139" spans="1:9" ht="15">
      <c r="A139" s="9" t="s">
        <v>35</v>
      </c>
      <c r="B139" s="133">
        <f>'[6]Feuil1'!$B$56</f>
        <v>2</v>
      </c>
      <c r="C139" s="88"/>
      <c r="D139" s="41"/>
      <c r="E139" s="41"/>
      <c r="F139" s="41"/>
      <c r="G139" s="41"/>
      <c r="H139" s="28"/>
      <c r="I139" s="63">
        <f>SUM(B139:G139)</f>
        <v>2</v>
      </c>
    </row>
    <row r="140" spans="1:9" ht="15">
      <c r="A140" s="9" t="s">
        <v>142</v>
      </c>
      <c r="B140" s="55">
        <f>'[6]Feuil1'!$I$56</f>
        <v>1</v>
      </c>
      <c r="C140" s="88"/>
      <c r="D140" s="41"/>
      <c r="E140" s="41"/>
      <c r="F140" s="41"/>
      <c r="G140" s="41"/>
      <c r="H140" s="28"/>
      <c r="I140" s="63">
        <f>SUM(B140:G140)</f>
        <v>1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88"/>
      <c r="C142" s="88"/>
      <c r="D142" s="41"/>
      <c r="E142" s="41"/>
      <c r="F142" s="41"/>
      <c r="G142" s="41"/>
      <c r="H142" s="28"/>
      <c r="I142" s="61">
        <f>SUM(B142:G142)</f>
        <v>0</v>
      </c>
    </row>
    <row r="143" spans="1:9" ht="15">
      <c r="A143" s="9" t="s">
        <v>35</v>
      </c>
      <c r="B143" s="88"/>
      <c r="C143" s="88"/>
      <c r="D143" s="41"/>
      <c r="E143" s="41"/>
      <c r="F143" s="41"/>
      <c r="G143" s="41"/>
      <c r="H143" s="28"/>
      <c r="I143" s="63">
        <f>SUM(B143:G143)</f>
        <v>0</v>
      </c>
    </row>
    <row r="144" spans="1:9" ht="15">
      <c r="A144" s="24" t="s">
        <v>185</v>
      </c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54">
        <v>0</v>
      </c>
      <c r="C145" s="41"/>
      <c r="D145" s="41"/>
      <c r="E145" s="41"/>
      <c r="F145" s="41"/>
      <c r="G145" s="41"/>
      <c r="H145" s="28"/>
      <c r="I145" s="61">
        <f>SUM(B145:G145)</f>
        <v>0</v>
      </c>
    </row>
    <row r="146" spans="1:9" ht="15">
      <c r="A146" s="21" t="s">
        <v>35</v>
      </c>
      <c r="B146" s="84">
        <v>0</v>
      </c>
      <c r="C146" s="41"/>
      <c r="D146" s="41"/>
      <c r="E146" s="41"/>
      <c r="F146" s="41"/>
      <c r="G146" s="41"/>
      <c r="H146" s="28"/>
      <c r="I146" s="63">
        <f>SUM(B146:G146)</f>
        <v>0</v>
      </c>
    </row>
    <row r="147" spans="1:9" ht="15">
      <c r="A147" s="146"/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v>0</v>
      </c>
      <c r="C148" s="41"/>
      <c r="D148" s="41"/>
      <c r="E148" s="41"/>
      <c r="F148" s="41"/>
      <c r="G148" s="41"/>
      <c r="H148" s="28"/>
      <c r="I148" s="61">
        <f>SUM(B148:G148)</f>
        <v>0</v>
      </c>
    </row>
    <row r="149" spans="1:9" ht="13.5" customHeight="1">
      <c r="A149" s="9" t="s">
        <v>35</v>
      </c>
      <c r="B149" s="82">
        <v>0</v>
      </c>
      <c r="C149" s="41"/>
      <c r="D149" s="41"/>
      <c r="E149" s="41"/>
      <c r="F149" s="41"/>
      <c r="G149" s="41"/>
      <c r="H149" s="28"/>
      <c r="I149" s="63">
        <f>SUM(B149:G149)</f>
        <v>0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v>0</v>
      </c>
      <c r="C151" s="41"/>
      <c r="D151" s="41"/>
      <c r="E151" s="41"/>
      <c r="F151" s="41"/>
      <c r="G151" s="41"/>
      <c r="H151" s="28"/>
      <c r="I151" s="61">
        <f>SUM(B151:G151)</f>
        <v>0</v>
      </c>
    </row>
    <row r="152" spans="1:10" ht="13.5" customHeight="1">
      <c r="A152" s="9" t="s">
        <v>35</v>
      </c>
      <c r="B152" s="82">
        <v>0</v>
      </c>
      <c r="C152" s="41"/>
      <c r="D152" s="41"/>
      <c r="E152" s="41"/>
      <c r="F152" s="41"/>
      <c r="G152" s="41"/>
      <c r="H152" s="28"/>
      <c r="I152" s="63">
        <f>SUM(B152:G152)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v>0</v>
      </c>
      <c r="C154" s="41"/>
      <c r="D154" s="41"/>
      <c r="E154" s="41"/>
      <c r="F154" s="41"/>
      <c r="G154" s="41"/>
      <c r="H154" s="28"/>
      <c r="I154" s="61">
        <f>SUM(B154:G154)</f>
        <v>0</v>
      </c>
    </row>
    <row r="155" spans="1:9" ht="13.5" customHeight="1">
      <c r="A155" s="9" t="s">
        <v>120</v>
      </c>
      <c r="B155" s="48">
        <v>0</v>
      </c>
      <c r="C155" s="41"/>
      <c r="D155" s="41"/>
      <c r="E155" s="41"/>
      <c r="F155" s="41"/>
      <c r="G155" s="41"/>
      <c r="H155" s="28"/>
      <c r="I155" s="63">
        <f>SUM(B155:G155)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v>0</v>
      </c>
      <c r="C157" s="41"/>
      <c r="D157" s="41"/>
      <c r="E157" s="41"/>
      <c r="F157" s="41"/>
      <c r="G157" s="41"/>
      <c r="H157" s="28"/>
      <c r="I157" s="61">
        <f>SUM(B157:G157)</f>
        <v>0</v>
      </c>
    </row>
    <row r="158" spans="1:9" ht="13.5" customHeight="1">
      <c r="A158" s="9" t="s">
        <v>120</v>
      </c>
      <c r="B158" s="48">
        <v>0</v>
      </c>
      <c r="C158" s="41"/>
      <c r="D158" s="41"/>
      <c r="E158" s="41"/>
      <c r="F158" s="41"/>
      <c r="G158" s="41"/>
      <c r="H158" s="28"/>
      <c r="I158" s="63">
        <f>SUM(B158:G158)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106" t="s">
        <v>117</v>
      </c>
      <c r="B160" s="106"/>
      <c r="C160" s="106"/>
      <c r="D160" s="106"/>
      <c r="E160" s="106"/>
      <c r="F160" s="106"/>
      <c r="G160" s="106"/>
      <c r="H160" s="151"/>
      <c r="I160" s="106"/>
    </row>
    <row r="161" spans="1:9" ht="15">
      <c r="A161" s="9" t="s">
        <v>53</v>
      </c>
      <c r="B161" s="23">
        <f>'[10]VG a la carte'!$AO$29+'[10]Demi journées packagées '!$L$17+'[10]Journées packagées'!$H$21</f>
        <v>1884</v>
      </c>
      <c r="C161" s="41"/>
      <c r="D161" s="41"/>
      <c r="E161" s="41"/>
      <c r="F161" s="41"/>
      <c r="G161" s="42"/>
      <c r="H161" s="28"/>
      <c r="I161" s="92">
        <f>SUM(B161:G161)</f>
        <v>1884</v>
      </c>
    </row>
    <row r="162" spans="1:9" ht="15">
      <c r="A162" s="9" t="s">
        <v>55</v>
      </c>
      <c r="B162" s="23">
        <f>'[10]VG a la carte'!$AP$29+'[10]Demi journées packagées '!$M$17+'[10]Journées packagées'!$I$21</f>
        <v>855.95</v>
      </c>
      <c r="C162" s="43"/>
      <c r="D162" s="43"/>
      <c r="E162" s="44"/>
      <c r="F162" s="43"/>
      <c r="G162" s="44"/>
      <c r="H162" s="28"/>
      <c r="I162" s="92">
        <f>SUM(B162:G162)</f>
        <v>855.95</v>
      </c>
    </row>
    <row r="163" spans="1:9" ht="15">
      <c r="A163" s="9" t="s">
        <v>56</v>
      </c>
      <c r="B163" s="23">
        <f>'[10]Demi journées packagées '!$P$17+'[10]Journées packagées'!$L$21</f>
        <v>1028.05</v>
      </c>
      <c r="C163" s="41"/>
      <c r="D163" s="41"/>
      <c r="E163" s="41"/>
      <c r="F163" s="41"/>
      <c r="G163" s="42"/>
      <c r="H163" s="28"/>
      <c r="I163" s="92">
        <f>SUM(B163:G163)</f>
        <v>1028.05</v>
      </c>
    </row>
    <row r="164" spans="1:9" ht="15">
      <c r="A164" s="9" t="s">
        <v>35</v>
      </c>
      <c r="B164" s="36">
        <f>'[10]VG a la carte'!$B$29+'[10]Demi journées packagées '!$B$17+'[10]Journées packagées'!$B$21</f>
        <v>122</v>
      </c>
      <c r="C164" s="41"/>
      <c r="D164" s="41"/>
      <c r="E164" s="41"/>
      <c r="F164" s="41"/>
      <c r="G164" s="42"/>
      <c r="H164" s="28"/>
      <c r="I164" s="37">
        <f>SUM(B164:G164)</f>
        <v>122</v>
      </c>
    </row>
    <row r="165" spans="1:9" ht="15">
      <c r="A165" s="106" t="s">
        <v>118</v>
      </c>
      <c r="B165" s="106"/>
      <c r="C165" s="106"/>
      <c r="D165" s="106"/>
      <c r="E165" s="106"/>
      <c r="F165" s="106"/>
      <c r="G165" s="106"/>
      <c r="H165" s="151"/>
      <c r="I165" s="106"/>
    </row>
    <row r="166" spans="1:9" ht="15">
      <c r="A166" s="10" t="s">
        <v>58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54">
        <v>0</v>
      </c>
      <c r="C167" s="20"/>
      <c r="D167" s="20"/>
      <c r="E167" s="20"/>
      <c r="F167" s="20"/>
      <c r="G167" s="20"/>
      <c r="H167" s="20"/>
      <c r="I167" s="34">
        <f>SUM(B167:G167)</f>
        <v>0</v>
      </c>
    </row>
    <row r="168" spans="1:9" ht="15">
      <c r="A168" s="9" t="s">
        <v>35</v>
      </c>
      <c r="B168" s="55">
        <v>0</v>
      </c>
      <c r="C168" s="20"/>
      <c r="D168" s="20"/>
      <c r="E168" s="20"/>
      <c r="F168" s="20"/>
      <c r="G168" s="20"/>
      <c r="H168" s="28"/>
      <c r="I168" s="37">
        <f>SUM(B168:G168)</f>
        <v>0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54">
        <v>0</v>
      </c>
      <c r="C170" s="20"/>
      <c r="D170" s="20"/>
      <c r="E170" s="20"/>
      <c r="F170" s="20"/>
      <c r="G170" s="20"/>
      <c r="H170" s="20"/>
      <c r="I170" s="34">
        <f>SUM(B170:G170)</f>
        <v>0</v>
      </c>
    </row>
    <row r="171" spans="1:9" ht="15">
      <c r="A171" s="9" t="s">
        <v>35</v>
      </c>
      <c r="B171" s="55">
        <v>21</v>
      </c>
      <c r="C171" s="20"/>
      <c r="D171" s="20"/>
      <c r="E171" s="20"/>
      <c r="F171" s="20"/>
      <c r="G171" s="20"/>
      <c r="H171" s="28"/>
      <c r="I171" s="37">
        <f>SUM(B171:G171)</f>
        <v>21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54">
        <f>'[12]Hors saison'!$K$27</f>
        <v>59</v>
      </c>
      <c r="C173" s="20"/>
      <c r="D173" s="20"/>
      <c r="E173" s="20"/>
      <c r="F173" s="20"/>
      <c r="G173" s="20"/>
      <c r="H173" s="20"/>
      <c r="I173" s="34">
        <f>SUM(B173:G173)</f>
        <v>59</v>
      </c>
    </row>
    <row r="174" spans="1:9" ht="15">
      <c r="A174" s="9" t="s">
        <v>35</v>
      </c>
      <c r="B174" s="55">
        <f>'[12]Hors saison'!$B$27</f>
        <v>16</v>
      </c>
      <c r="C174" s="20"/>
      <c r="D174" s="20"/>
      <c r="E174" s="20"/>
      <c r="F174" s="20"/>
      <c r="G174" s="20"/>
      <c r="H174" s="28"/>
      <c r="I174" s="37">
        <f>SUM(B174:G174)</f>
        <v>16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54">
        <v>0</v>
      </c>
      <c r="C176" s="20"/>
      <c r="D176" s="20"/>
      <c r="E176" s="20"/>
      <c r="F176" s="20"/>
      <c r="G176" s="20"/>
      <c r="H176" s="20"/>
      <c r="I176" s="34">
        <f>SUM(B176:G176)</f>
        <v>0</v>
      </c>
    </row>
    <row r="177" spans="1:9" ht="15">
      <c r="A177" s="9" t="s">
        <v>35</v>
      </c>
      <c r="B177" s="55">
        <v>0</v>
      </c>
      <c r="C177" s="20"/>
      <c r="D177" s="20"/>
      <c r="E177" s="20"/>
      <c r="F177" s="20"/>
      <c r="G177" s="20"/>
      <c r="H177" s="28"/>
      <c r="I177" s="37">
        <f>SUM(B177:G177)</f>
        <v>0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125</v>
      </c>
      <c r="B179" s="102"/>
      <c r="C179" s="102"/>
      <c r="D179" s="102"/>
      <c r="E179" s="102"/>
      <c r="F179" s="102"/>
      <c r="G179" s="102"/>
      <c r="H179" s="102"/>
      <c r="I179" s="103"/>
    </row>
    <row r="180" spans="1:9" ht="30">
      <c r="A180" s="9" t="s">
        <v>135</v>
      </c>
      <c r="B180" s="99">
        <v>31</v>
      </c>
      <c r="C180" s="20"/>
      <c r="D180" s="20"/>
      <c r="E180" s="20"/>
      <c r="F180" s="20"/>
      <c r="G180" s="20"/>
      <c r="H180" s="20"/>
      <c r="I180" s="64">
        <f>SUM(B180)</f>
        <v>31</v>
      </c>
    </row>
    <row r="181" spans="1:9" ht="15">
      <c r="A181" s="9" t="s">
        <v>164</v>
      </c>
      <c r="B181" s="100">
        <f>B180*4</f>
        <v>124</v>
      </c>
      <c r="C181" s="20"/>
      <c r="D181" s="20"/>
      <c r="E181" s="20"/>
      <c r="F181" s="20"/>
      <c r="G181" s="20"/>
      <c r="H181" s="20"/>
      <c r="I181" s="101">
        <f aca="true" t="shared" si="8" ref="I181:I189">SUM(B181)</f>
        <v>124</v>
      </c>
    </row>
    <row r="182" spans="1:9" ht="15">
      <c r="A182" s="9" t="s">
        <v>136</v>
      </c>
      <c r="B182" s="99">
        <v>30</v>
      </c>
      <c r="C182" s="20"/>
      <c r="D182" s="20"/>
      <c r="E182" s="20"/>
      <c r="F182" s="20"/>
      <c r="G182" s="20"/>
      <c r="H182" s="20"/>
      <c r="I182" s="64">
        <f t="shared" si="8"/>
        <v>30</v>
      </c>
    </row>
    <row r="183" spans="1:9" ht="15">
      <c r="A183" s="9" t="s">
        <v>164</v>
      </c>
      <c r="B183" s="100">
        <f>B182*4</f>
        <v>120</v>
      </c>
      <c r="C183" s="20"/>
      <c r="D183" s="20"/>
      <c r="E183" s="20"/>
      <c r="F183" s="20"/>
      <c r="G183" s="20"/>
      <c r="H183" s="20"/>
      <c r="I183" s="101">
        <f t="shared" si="8"/>
        <v>120</v>
      </c>
    </row>
    <row r="184" spans="1:9" ht="15">
      <c r="A184" s="9" t="s">
        <v>137</v>
      </c>
      <c r="B184" s="99">
        <v>69</v>
      </c>
      <c r="C184" s="20"/>
      <c r="D184" s="20"/>
      <c r="E184" s="20"/>
      <c r="F184" s="20"/>
      <c r="G184" s="20"/>
      <c r="H184" s="20"/>
      <c r="I184" s="64">
        <f t="shared" si="8"/>
        <v>69</v>
      </c>
    </row>
    <row r="185" spans="1:9" ht="15">
      <c r="A185" s="9" t="s">
        <v>164</v>
      </c>
      <c r="B185" s="100">
        <f>B184*4</f>
        <v>276</v>
      </c>
      <c r="C185" s="20"/>
      <c r="D185" s="20"/>
      <c r="E185" s="20"/>
      <c r="F185" s="20"/>
      <c r="G185" s="20"/>
      <c r="H185" s="20"/>
      <c r="I185" s="101">
        <f t="shared" si="8"/>
        <v>276</v>
      </c>
    </row>
    <row r="186" spans="1:9" ht="15">
      <c r="A186" s="9" t="s">
        <v>138</v>
      </c>
      <c r="B186" s="99">
        <v>61</v>
      </c>
      <c r="C186" s="20"/>
      <c r="D186" s="20"/>
      <c r="E186" s="20"/>
      <c r="F186" s="20"/>
      <c r="G186" s="20"/>
      <c r="H186" s="20"/>
      <c r="I186" s="64">
        <f t="shared" si="8"/>
        <v>61</v>
      </c>
    </row>
    <row r="187" spans="1:9" ht="15">
      <c r="A187" s="9" t="s">
        <v>164</v>
      </c>
      <c r="B187" s="99">
        <f>B186*4</f>
        <v>244</v>
      </c>
      <c r="C187" s="20"/>
      <c r="D187" s="20"/>
      <c r="E187" s="20"/>
      <c r="F187" s="20"/>
      <c r="G187" s="20"/>
      <c r="H187" s="20"/>
      <c r="I187" s="64">
        <f t="shared" si="8"/>
        <v>244</v>
      </c>
    </row>
    <row r="188" spans="1:9" ht="15">
      <c r="A188" s="9" t="s">
        <v>163</v>
      </c>
      <c r="B188" s="99">
        <v>70</v>
      </c>
      <c r="C188" s="20"/>
      <c r="D188" s="20"/>
      <c r="E188" s="20"/>
      <c r="F188" s="20"/>
      <c r="G188" s="20"/>
      <c r="H188" s="20"/>
      <c r="I188" s="64">
        <f t="shared" si="8"/>
        <v>70</v>
      </c>
    </row>
    <row r="189" spans="1:9" ht="15">
      <c r="A189" s="9" t="s">
        <v>164</v>
      </c>
      <c r="B189" s="99">
        <f>B188*4</f>
        <v>280</v>
      </c>
      <c r="C189" s="20"/>
      <c r="D189" s="20"/>
      <c r="E189" s="20"/>
      <c r="F189" s="20"/>
      <c r="G189" s="20"/>
      <c r="H189" s="20"/>
      <c r="I189" s="64">
        <f t="shared" si="8"/>
        <v>280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148">
        <f>'[7]Pèlerins'!$K$173</f>
        <v>43</v>
      </c>
      <c r="C192" s="16"/>
      <c r="D192" s="16"/>
      <c r="E192" s="16"/>
      <c r="F192" s="16"/>
      <c r="G192" s="16"/>
      <c r="H192" s="16"/>
      <c r="I192" s="67">
        <f>SUM(B192)</f>
        <v>43</v>
      </c>
      <c r="J192" s="50"/>
    </row>
    <row r="193" spans="1:9" ht="15.75" customHeight="1">
      <c r="A193" s="21" t="s">
        <v>113</v>
      </c>
      <c r="B193" s="148">
        <f>'[7]Pèlerins'!$K$174</f>
        <v>0</v>
      </c>
      <c r="C193" s="16"/>
      <c r="D193" s="16"/>
      <c r="E193" s="16"/>
      <c r="F193" s="16"/>
      <c r="G193" s="16"/>
      <c r="H193" s="16"/>
      <c r="I193" s="67">
        <f>SUM(B193)</f>
        <v>0</v>
      </c>
    </row>
    <row r="194" spans="1:9" ht="15.75" customHeight="1">
      <c r="A194" s="9" t="s">
        <v>127</v>
      </c>
      <c r="B194" s="149">
        <f>SUM(B192*13)+(B193*5)</f>
        <v>559</v>
      </c>
      <c r="C194" s="33"/>
      <c r="D194" s="33"/>
      <c r="E194" s="33"/>
      <c r="F194" s="33"/>
      <c r="G194" s="33"/>
      <c r="H194" s="33"/>
      <c r="I194" s="71">
        <f>B194</f>
        <v>559</v>
      </c>
    </row>
    <row r="195" spans="1:9" ht="15.75" customHeight="1">
      <c r="A195" s="9" t="s">
        <v>146</v>
      </c>
      <c r="B195" s="149">
        <f>SUM(B192*12.6*5%)+(B193*5*5%)</f>
        <v>27.09</v>
      </c>
      <c r="C195" s="33"/>
      <c r="D195" s="33"/>
      <c r="E195" s="33"/>
      <c r="F195" s="33"/>
      <c r="G195" s="33"/>
      <c r="H195" s="33"/>
      <c r="I195" s="71">
        <f>B195</f>
        <v>27.09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129">
        <f>'[38]Ventes St Sever'!$Y$298</f>
        <v>628.2</v>
      </c>
      <c r="C198" s="23">
        <f>'[38]Ventes Hagetmau'!$X$123</f>
        <v>49.2</v>
      </c>
      <c r="D198" s="129">
        <f>'[5]Ventes Amou'!$X$182</f>
        <v>70.5</v>
      </c>
      <c r="E198" s="33"/>
      <c r="F198" s="33"/>
      <c r="G198" s="33"/>
      <c r="H198" s="33"/>
      <c r="I198" s="34">
        <f>SUM(B198:G198)</f>
        <v>747.9000000000001</v>
      </c>
    </row>
    <row r="199" spans="1:9" ht="15">
      <c r="A199" s="6" t="s">
        <v>54</v>
      </c>
      <c r="B199" s="57">
        <f>'[5]Ventes St Sever'!$X$274</f>
        <v>122</v>
      </c>
      <c r="C199" s="76">
        <f>'[38]Ventes Hagetmau'!$W$123</f>
        <v>20</v>
      </c>
      <c r="D199" s="130">
        <f>'[5]Ventes Amou'!$W$182</f>
        <v>16</v>
      </c>
      <c r="E199" s="33"/>
      <c r="F199" s="33"/>
      <c r="G199" s="33"/>
      <c r="H199" s="33"/>
      <c r="I199" s="74">
        <f>SUM(B199:G199)</f>
        <v>158</v>
      </c>
    </row>
    <row r="200" spans="1:11" ht="15">
      <c r="A200" s="164" t="s">
        <v>60</v>
      </c>
      <c r="B200" s="164"/>
      <c r="C200" s="164"/>
      <c r="D200" s="164"/>
      <c r="E200" s="164"/>
      <c r="F200" s="164"/>
      <c r="G200" s="164"/>
      <c r="H200" s="164"/>
      <c r="I200" s="164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153"/>
      <c r="I202" s="97">
        <f>SUM(B202:G202)</f>
        <v>0</v>
      </c>
      <c r="J202" s="72"/>
      <c r="K202" s="77"/>
    </row>
    <row r="203" spans="1:11" ht="15">
      <c r="A203" s="9" t="s">
        <v>121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/>
      <c r="I203" s="73">
        <f>SUM(B203:G203)</f>
        <v>0</v>
      </c>
      <c r="J203" s="72"/>
      <c r="K203" s="77"/>
    </row>
    <row r="204" spans="1:9" ht="15">
      <c r="A204" s="9" t="s">
        <v>35</v>
      </c>
      <c r="B204" s="55">
        <v>0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/>
      <c r="I204" s="64">
        <f>SUM(B204:G204)</f>
        <v>0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/>
      <c r="I206" s="73">
        <f aca="true" t="shared" si="9" ref="I206:I211">SUM(B206:G206)</f>
        <v>0</v>
      </c>
    </row>
    <row r="207" spans="1:9" ht="15">
      <c r="A207" s="9" t="s">
        <v>62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/>
      <c r="I207" s="73">
        <f t="shared" si="9"/>
        <v>0</v>
      </c>
    </row>
    <row r="208" spans="1:9" ht="15">
      <c r="A208" s="9" t="s">
        <v>63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/>
      <c r="I208" s="73">
        <f t="shared" si="9"/>
        <v>0</v>
      </c>
    </row>
    <row r="209" spans="1:9" ht="15">
      <c r="A209" s="9" t="s">
        <v>65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/>
      <c r="I209" s="73">
        <f t="shared" si="9"/>
        <v>0</v>
      </c>
    </row>
    <row r="210" spans="1:9" ht="15">
      <c r="A210" s="9" t="s">
        <v>148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/>
      <c r="I210" s="73">
        <f t="shared" si="9"/>
        <v>0</v>
      </c>
    </row>
    <row r="211" spans="1:9" ht="15">
      <c r="A211" s="9" t="s">
        <v>149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/>
      <c r="I211" s="73">
        <f t="shared" si="9"/>
        <v>0</v>
      </c>
    </row>
    <row r="212" spans="1:9" ht="15">
      <c r="A212" s="9" t="s">
        <v>157</v>
      </c>
      <c r="B212" s="54">
        <v>0</v>
      </c>
      <c r="C212" s="54">
        <v>0</v>
      </c>
      <c r="D212" s="54">
        <f>'[35]ExportToCSV'!$O$11</f>
        <v>347</v>
      </c>
      <c r="E212" s="54"/>
      <c r="F212" s="54"/>
      <c r="G212" s="54"/>
      <c r="H212" s="54"/>
      <c r="I212" s="73"/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 aca="true" t="shared" si="10" ref="B218:G218">SUM(B206:B217)</f>
        <v>0</v>
      </c>
      <c r="C218" s="73">
        <f t="shared" si="10"/>
        <v>0</v>
      </c>
      <c r="D218" s="73">
        <f t="shared" si="10"/>
        <v>347</v>
      </c>
      <c r="E218" s="73">
        <f t="shared" si="10"/>
        <v>0</v>
      </c>
      <c r="F218" s="73">
        <f t="shared" si="10"/>
        <v>0</v>
      </c>
      <c r="G218" s="73">
        <f t="shared" si="10"/>
        <v>0</v>
      </c>
      <c r="H218" s="73"/>
      <c r="I218" s="73">
        <f>SUM(B218:G218)</f>
        <v>347</v>
      </c>
    </row>
    <row r="219" spans="1:9" ht="15">
      <c r="A219" s="6" t="s">
        <v>55</v>
      </c>
      <c r="B219" s="73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/>
      <c r="I219" s="73">
        <f>SUM(B219:G219)</f>
        <v>0</v>
      </c>
    </row>
    <row r="220" spans="1:9" ht="15">
      <c r="A220" s="6" t="s">
        <v>69</v>
      </c>
      <c r="B220" s="64">
        <v>0</v>
      </c>
      <c r="C220" s="64">
        <v>0</v>
      </c>
      <c r="D220" s="64">
        <f>'[35]ExportToCSV'!$J$11</f>
        <v>39</v>
      </c>
      <c r="E220" s="64">
        <v>0</v>
      </c>
      <c r="F220" s="64">
        <v>0</v>
      </c>
      <c r="G220" s="64">
        <v>0</v>
      </c>
      <c r="H220" s="64"/>
      <c r="I220" s="64">
        <f>SUM(B220:G220)</f>
        <v>39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f>'[1]Saint-Sever'!$U$35</f>
        <v>6</v>
      </c>
      <c r="C222" s="73">
        <v>0</v>
      </c>
      <c r="D222" s="73">
        <v>0</v>
      </c>
      <c r="E222" s="33"/>
      <c r="F222" s="33"/>
      <c r="G222" s="33"/>
      <c r="H222" s="33"/>
      <c r="I222" s="73">
        <f>SUM(B222:G222)</f>
        <v>6</v>
      </c>
    </row>
    <row r="223" spans="1:9" ht="15">
      <c r="A223" s="6" t="s">
        <v>55</v>
      </c>
      <c r="B223" s="73">
        <f>'[1]Saint-Sever'!$W$35</f>
        <v>0.6</v>
      </c>
      <c r="C223" s="73">
        <v>0</v>
      </c>
      <c r="D223" s="73">
        <v>0</v>
      </c>
      <c r="E223" s="33"/>
      <c r="F223" s="33"/>
      <c r="G223" s="33"/>
      <c r="H223" s="33"/>
      <c r="I223" s="73">
        <f>SUM(B223:G223)</f>
        <v>0.6</v>
      </c>
    </row>
    <row r="224" spans="1:9" ht="15">
      <c r="A224" s="6" t="s">
        <v>69</v>
      </c>
      <c r="B224" s="64">
        <f>'[1]Saint-Sever'!$M$35</f>
        <v>1</v>
      </c>
      <c r="C224" s="64">
        <v>0</v>
      </c>
      <c r="D224" s="64">
        <v>0</v>
      </c>
      <c r="E224" s="20"/>
      <c r="F224" s="20"/>
      <c r="G224" s="20"/>
      <c r="H224" s="20"/>
      <c r="I224" s="64">
        <f>SUM(B224:G224)</f>
        <v>1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/>
      <c r="I226" s="73">
        <f aca="true" t="shared" si="11" ref="I226:I250">SUM(B226:G226)</f>
        <v>0</v>
      </c>
    </row>
    <row r="227" spans="1:9" ht="15">
      <c r="A227" s="9" t="s">
        <v>161</v>
      </c>
      <c r="B227" s="54">
        <v>0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/>
      <c r="I227" s="73">
        <f t="shared" si="11"/>
        <v>0</v>
      </c>
    </row>
    <row r="228" spans="1:9" ht="15">
      <c r="A228" s="9" t="s">
        <v>162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/>
      <c r="I228" s="73">
        <f t="shared" si="11"/>
        <v>0</v>
      </c>
    </row>
    <row r="229" spans="1:9" ht="15">
      <c r="A229" s="9" t="s">
        <v>199</v>
      </c>
      <c r="B229" s="5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/>
      <c r="I229" s="73">
        <f t="shared" si="11"/>
        <v>0</v>
      </c>
    </row>
    <row r="230" spans="1:9" ht="15">
      <c r="A230" s="9" t="s">
        <v>191</v>
      </c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/>
      <c r="I230" s="73">
        <f t="shared" si="11"/>
        <v>0</v>
      </c>
    </row>
    <row r="231" spans="1:9" ht="15">
      <c r="A231" s="9" t="s">
        <v>190</v>
      </c>
      <c r="B231" s="54">
        <v>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/>
      <c r="I231" s="73">
        <f t="shared" si="11"/>
        <v>0</v>
      </c>
    </row>
    <row r="232" spans="1:9" ht="15">
      <c r="A232" s="9" t="s">
        <v>206</v>
      </c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/>
      <c r="I232" s="73">
        <f t="shared" si="11"/>
        <v>0</v>
      </c>
    </row>
    <row r="233" spans="1:9" ht="15">
      <c r="A233" s="9"/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/>
      <c r="I233" s="73">
        <f t="shared" si="11"/>
        <v>0</v>
      </c>
    </row>
    <row r="234" spans="1:9" ht="15">
      <c r="A234" s="9"/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/>
      <c r="I234" s="73">
        <f t="shared" si="11"/>
        <v>0</v>
      </c>
    </row>
    <row r="235" spans="1:9" ht="15">
      <c r="A235" s="9"/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/>
      <c r="I235" s="73">
        <f t="shared" si="11"/>
        <v>0</v>
      </c>
    </row>
    <row r="236" spans="1:9" ht="15">
      <c r="A236" s="9"/>
      <c r="B236" s="54">
        <v>0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/>
      <c r="I236" s="73">
        <f t="shared" si="11"/>
        <v>0</v>
      </c>
    </row>
    <row r="237" spans="1:9" ht="15">
      <c r="A237" s="9"/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/>
      <c r="I237" s="73">
        <f t="shared" si="11"/>
        <v>0</v>
      </c>
    </row>
    <row r="238" spans="1:9" ht="15">
      <c r="A238" s="9"/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/>
      <c r="I238" s="73">
        <f t="shared" si="11"/>
        <v>0</v>
      </c>
    </row>
    <row r="239" spans="1:9" ht="15">
      <c r="A239" s="9"/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/>
      <c r="I239" s="73">
        <f t="shared" si="11"/>
        <v>0</v>
      </c>
    </row>
    <row r="240" spans="1:9" ht="15">
      <c r="A240" s="9"/>
      <c r="B240" s="54">
        <v>0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/>
      <c r="I240" s="73">
        <f t="shared" si="11"/>
        <v>0</v>
      </c>
    </row>
    <row r="241" spans="1:9" ht="15">
      <c r="A241" s="9"/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/>
      <c r="I241" s="73">
        <f t="shared" si="11"/>
        <v>0</v>
      </c>
    </row>
    <row r="242" spans="1:9" ht="15">
      <c r="A242" s="9"/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/>
      <c r="I242" s="73">
        <f t="shared" si="11"/>
        <v>0</v>
      </c>
    </row>
    <row r="243" spans="1:9" ht="15">
      <c r="A243" s="9"/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/>
      <c r="I243" s="73">
        <f t="shared" si="11"/>
        <v>0</v>
      </c>
    </row>
    <row r="244" spans="1:9" ht="15">
      <c r="A244" s="9"/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/>
      <c r="I244" s="73">
        <f t="shared" si="11"/>
        <v>0</v>
      </c>
    </row>
    <row r="245" spans="1:9" ht="15">
      <c r="A245" s="9"/>
      <c r="B245" s="54">
        <v>0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/>
      <c r="I245" s="73">
        <f t="shared" si="11"/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f>SUM(B226:B245)</f>
        <v>0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/>
      <c r="I248" s="73">
        <f t="shared" si="11"/>
        <v>0</v>
      </c>
    </row>
    <row r="249" spans="1:9" ht="15">
      <c r="A249" s="6" t="s">
        <v>55</v>
      </c>
      <c r="B249" s="73">
        <v>0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/>
      <c r="I249" s="73">
        <f t="shared" si="11"/>
        <v>0</v>
      </c>
    </row>
    <row r="250" spans="1:9" ht="15">
      <c r="A250" s="6" t="s">
        <v>69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/>
      <c r="I250" s="64">
        <f t="shared" si="11"/>
        <v>0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v>0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/>
      <c r="I252" s="73">
        <f aca="true" t="shared" si="12" ref="I252:I262">SUM(B252:G252)</f>
        <v>0</v>
      </c>
    </row>
    <row r="253" spans="1:9" ht="15">
      <c r="A253" s="9"/>
      <c r="B253" s="54">
        <v>0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/>
      <c r="I253" s="73">
        <f t="shared" si="12"/>
        <v>0</v>
      </c>
    </row>
    <row r="254" spans="1:9" ht="15">
      <c r="A254" s="9"/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/>
      <c r="I254" s="73">
        <f t="shared" si="12"/>
        <v>0</v>
      </c>
    </row>
    <row r="255" spans="1:9" ht="15">
      <c r="A255" s="9"/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/>
      <c r="I255" s="73">
        <f t="shared" si="12"/>
        <v>0</v>
      </c>
    </row>
    <row r="256" spans="1:9" ht="15">
      <c r="A256" s="9"/>
      <c r="B256" s="54">
        <v>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/>
      <c r="I256" s="73">
        <f t="shared" si="12"/>
        <v>0</v>
      </c>
    </row>
    <row r="257" spans="1:9" ht="15">
      <c r="A257" s="9"/>
      <c r="B257" s="54">
        <v>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/>
      <c r="I257" s="73">
        <f t="shared" si="12"/>
        <v>0</v>
      </c>
    </row>
    <row r="258" spans="1:9" ht="15">
      <c r="A258" s="9"/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/>
      <c r="I258" s="73">
        <f t="shared" si="12"/>
        <v>0</v>
      </c>
    </row>
    <row r="259" spans="1:9" ht="15">
      <c r="A259" s="9"/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/>
      <c r="I259" s="73">
        <f t="shared" si="12"/>
        <v>0</v>
      </c>
    </row>
    <row r="260" spans="1:9" ht="15">
      <c r="A260" s="6" t="s">
        <v>68</v>
      </c>
      <c r="B260" s="73">
        <f aca="true" t="shared" si="13" ref="B260:G260">SUM(B252:B259)</f>
        <v>0</v>
      </c>
      <c r="C260" s="73">
        <f t="shared" si="13"/>
        <v>0</v>
      </c>
      <c r="D260" s="73">
        <f t="shared" si="13"/>
        <v>0</v>
      </c>
      <c r="E260" s="73">
        <f t="shared" si="13"/>
        <v>0</v>
      </c>
      <c r="F260" s="73">
        <f t="shared" si="13"/>
        <v>0</v>
      </c>
      <c r="G260" s="73">
        <f t="shared" si="13"/>
        <v>0</v>
      </c>
      <c r="H260" s="73"/>
      <c r="I260" s="73">
        <f t="shared" si="12"/>
        <v>0</v>
      </c>
    </row>
    <row r="261" spans="1:9" ht="15">
      <c r="A261" s="6" t="s">
        <v>55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/>
      <c r="I261" s="73">
        <f t="shared" si="12"/>
        <v>0</v>
      </c>
    </row>
    <row r="262" spans="1:9" ht="15">
      <c r="A262" s="6" t="s">
        <v>69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/>
      <c r="I262" s="64">
        <f t="shared" si="12"/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v>0</v>
      </c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/>
      <c r="I264" s="73">
        <f aca="true" t="shared" si="14" ref="I264:I275">SUM(B264:G264)</f>
        <v>0</v>
      </c>
    </row>
    <row r="265" spans="1:9" ht="15">
      <c r="A265" s="116" t="s">
        <v>156</v>
      </c>
      <c r="B265" s="54">
        <v>0</v>
      </c>
      <c r="C265" s="54">
        <v>0</v>
      </c>
      <c r="D265" s="54">
        <f>'[7] Location tennis Amou'!$C$13</f>
        <v>16</v>
      </c>
      <c r="E265" s="54">
        <v>0</v>
      </c>
      <c r="F265" s="54">
        <v>0</v>
      </c>
      <c r="G265" s="54">
        <v>0</v>
      </c>
      <c r="H265" s="54"/>
      <c r="I265" s="73">
        <f t="shared" si="14"/>
        <v>16</v>
      </c>
    </row>
    <row r="266" spans="1:9" ht="15">
      <c r="A266" s="9"/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/>
      <c r="I266" s="73">
        <f t="shared" si="14"/>
        <v>0</v>
      </c>
    </row>
    <row r="267" spans="1:9" ht="15">
      <c r="A267" s="9"/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/>
      <c r="I267" s="73">
        <f t="shared" si="14"/>
        <v>0</v>
      </c>
    </row>
    <row r="268" spans="1:9" ht="15">
      <c r="A268" s="9"/>
      <c r="B268" s="54">
        <v>0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/>
      <c r="I268" s="73">
        <f t="shared" si="14"/>
        <v>0</v>
      </c>
    </row>
    <row r="269" spans="1:9" ht="15">
      <c r="A269" s="9"/>
      <c r="B269" s="54">
        <v>0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/>
      <c r="I269" s="73">
        <f t="shared" si="14"/>
        <v>0</v>
      </c>
    </row>
    <row r="270" spans="1:9" ht="15">
      <c r="A270" s="9"/>
      <c r="B270" s="54"/>
      <c r="C270" s="54"/>
      <c r="D270" s="54"/>
      <c r="E270" s="54"/>
      <c r="F270" s="54"/>
      <c r="G270" s="54"/>
      <c r="H270" s="54"/>
      <c r="I270" s="73"/>
    </row>
    <row r="271" spans="1:9" ht="15">
      <c r="A271" s="9"/>
      <c r="B271" s="54"/>
      <c r="C271" s="54"/>
      <c r="D271" s="54"/>
      <c r="E271" s="54"/>
      <c r="F271" s="54"/>
      <c r="G271" s="54"/>
      <c r="H271" s="54"/>
      <c r="I271" s="73"/>
    </row>
    <row r="272" spans="1:9" ht="15">
      <c r="A272" s="9"/>
      <c r="B272" s="54">
        <v>0</v>
      </c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/>
      <c r="I272" s="73">
        <f t="shared" si="14"/>
        <v>0</v>
      </c>
    </row>
    <row r="273" spans="1:9" ht="15">
      <c r="A273" s="6" t="s">
        <v>68</v>
      </c>
      <c r="B273" s="73">
        <f aca="true" t="shared" si="15" ref="B273:G273">SUM(B264:B272)</f>
        <v>0</v>
      </c>
      <c r="C273" s="73">
        <f t="shared" si="15"/>
        <v>0</v>
      </c>
      <c r="D273" s="73">
        <f t="shared" si="15"/>
        <v>16</v>
      </c>
      <c r="E273" s="73">
        <f t="shared" si="15"/>
        <v>0</v>
      </c>
      <c r="F273" s="73">
        <f t="shared" si="15"/>
        <v>0</v>
      </c>
      <c r="G273" s="73">
        <f t="shared" si="15"/>
        <v>0</v>
      </c>
      <c r="H273" s="73"/>
      <c r="I273" s="73">
        <f t="shared" si="14"/>
        <v>16</v>
      </c>
    </row>
    <row r="274" spans="1:9" ht="15">
      <c r="A274" s="6" t="s">
        <v>55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/>
      <c r="I274" s="73">
        <f t="shared" si="14"/>
        <v>0</v>
      </c>
    </row>
    <row r="275" spans="1:9" ht="15">
      <c r="A275" s="6" t="s">
        <v>69</v>
      </c>
      <c r="B275" s="64">
        <v>0</v>
      </c>
      <c r="C275" s="64">
        <v>0</v>
      </c>
      <c r="D275" s="64">
        <f>'[7] Location tennis Amou'!$B$13</f>
        <v>2</v>
      </c>
      <c r="E275" s="64">
        <v>0</v>
      </c>
      <c r="F275" s="64">
        <v>0</v>
      </c>
      <c r="G275" s="64">
        <v>0</v>
      </c>
      <c r="H275" s="64"/>
      <c r="I275" s="64">
        <f t="shared" si="14"/>
        <v>2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v>1</v>
      </c>
      <c r="C279" s="19">
        <v>1</v>
      </c>
      <c r="D279" s="19">
        <v>1</v>
      </c>
      <c r="E279" s="19">
        <v>0</v>
      </c>
      <c r="F279" s="16"/>
      <c r="G279" s="16"/>
      <c r="H279" s="16"/>
      <c r="I279" s="35">
        <f>SUM(B279:G279)</f>
        <v>3</v>
      </c>
    </row>
    <row r="280" spans="1:9" ht="15">
      <c r="A280" s="6" t="s">
        <v>10</v>
      </c>
      <c r="B280" s="19">
        <v>0</v>
      </c>
      <c r="C280" s="19">
        <v>0</v>
      </c>
      <c r="D280" s="19">
        <v>0</v>
      </c>
      <c r="E280" s="19">
        <v>0</v>
      </c>
      <c r="F280" s="16"/>
      <c r="G280" s="16"/>
      <c r="H280" s="16"/>
      <c r="I280" s="35">
        <f>SUM(B280:G280)</f>
        <v>0</v>
      </c>
    </row>
    <row r="281" spans="1:9" ht="15">
      <c r="A281" s="6" t="s">
        <v>9</v>
      </c>
      <c r="B281" s="19">
        <v>2</v>
      </c>
      <c r="C281" s="16"/>
      <c r="D281" s="16"/>
      <c r="E281" s="16"/>
      <c r="F281" s="16"/>
      <c r="G281" s="16"/>
      <c r="H281" s="16"/>
      <c r="I281" s="35">
        <f>SUM(B281:G281)</f>
        <v>2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15">
      <c r="A283" s="6" t="s">
        <v>3</v>
      </c>
      <c r="B283" s="19">
        <v>0</v>
      </c>
      <c r="C283" s="19">
        <v>0</v>
      </c>
      <c r="D283" s="19">
        <v>0</v>
      </c>
      <c r="E283" s="16"/>
      <c r="F283" s="16"/>
      <c r="G283" s="16"/>
      <c r="H283" s="16"/>
      <c r="I283" s="35">
        <f>SUM(B283:G283)</f>
        <v>0</v>
      </c>
    </row>
    <row r="284" spans="1:9" ht="30">
      <c r="A284" s="6" t="s">
        <v>4</v>
      </c>
      <c r="B284" s="19">
        <v>0</v>
      </c>
      <c r="C284" s="19">
        <v>0</v>
      </c>
      <c r="D284" s="19">
        <v>0</v>
      </c>
      <c r="E284" s="16"/>
      <c r="F284" s="16"/>
      <c r="G284" s="16"/>
      <c r="H284" s="16"/>
      <c r="I284" s="35">
        <f>SUM(B284:G284)</f>
        <v>0</v>
      </c>
    </row>
    <row r="285" spans="1:9" ht="18.75" customHeight="1">
      <c r="A285" t="s">
        <v>12</v>
      </c>
      <c r="B285" s="17">
        <v>0</v>
      </c>
      <c r="C285" s="17">
        <v>0</v>
      </c>
      <c r="D285" s="17">
        <v>0</v>
      </c>
      <c r="E285" s="16"/>
      <c r="F285" s="16"/>
      <c r="G285" s="16"/>
      <c r="H285" s="16"/>
      <c r="I285" s="35">
        <f>SUM(B285:G285)</f>
        <v>0</v>
      </c>
    </row>
    <row r="286" spans="1:9" ht="15" customHeight="1">
      <c r="A286" t="s">
        <v>6</v>
      </c>
      <c r="B286" s="31">
        <v>0</v>
      </c>
      <c r="C286" s="31">
        <v>0</v>
      </c>
      <c r="D286" s="31">
        <v>0</v>
      </c>
      <c r="E286" s="16"/>
      <c r="F286" s="16"/>
      <c r="G286" s="16"/>
      <c r="H286" s="16"/>
      <c r="I286" s="35">
        <f>SUM(B286:G286)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v>0</v>
      </c>
      <c r="C288" s="16"/>
      <c r="D288" s="16"/>
      <c r="E288" s="16"/>
      <c r="F288" s="16"/>
      <c r="G288" s="16"/>
      <c r="H288" s="16"/>
      <c r="I288" s="69">
        <f>SUM(B288:G288)</f>
        <v>0</v>
      </c>
    </row>
    <row r="289" spans="1:9" ht="15">
      <c r="A289" s="13" t="s">
        <v>108</v>
      </c>
      <c r="B289" s="70">
        <v>0</v>
      </c>
      <c r="C289" s="16"/>
      <c r="D289" s="16"/>
      <c r="E289" s="16"/>
      <c r="F289" s="16"/>
      <c r="G289" s="16"/>
      <c r="H289" s="16"/>
      <c r="I289" s="69">
        <f>SUM(B289:G289)</f>
        <v>0</v>
      </c>
    </row>
    <row r="290" spans="1:9" ht="15">
      <c r="A290" s="13" t="s">
        <v>109</v>
      </c>
      <c r="B290" s="70">
        <v>0</v>
      </c>
      <c r="C290" s="16"/>
      <c r="D290" s="16"/>
      <c r="E290" s="16"/>
      <c r="F290" s="16"/>
      <c r="G290" s="16"/>
      <c r="H290" s="16"/>
      <c r="I290" s="69">
        <f>SUM(B290:G290)</f>
        <v>0</v>
      </c>
    </row>
    <row r="291" spans="1:9" ht="15">
      <c r="A291" s="13" t="s">
        <v>110</v>
      </c>
      <c r="B291" s="70">
        <v>0</v>
      </c>
      <c r="C291" s="16"/>
      <c r="D291" s="16"/>
      <c r="E291" s="16"/>
      <c r="F291" s="16"/>
      <c r="G291" s="16"/>
      <c r="H291" s="16"/>
      <c r="I291" s="69">
        <f>SUM(B291:G291)</f>
        <v>0</v>
      </c>
    </row>
    <row r="292" spans="1:9" ht="15">
      <c r="A292" s="7" t="s">
        <v>106</v>
      </c>
      <c r="B292" s="70">
        <v>0</v>
      </c>
      <c r="C292" s="16"/>
      <c r="D292" s="16"/>
      <c r="E292" s="16"/>
      <c r="F292" s="16"/>
      <c r="G292" s="16"/>
      <c r="H292" s="16"/>
      <c r="I292" s="69">
        <f>SUM(B292:G292)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/>
      <c r="C295" s="17" t="s">
        <v>209</v>
      </c>
      <c r="D295" s="17" t="s">
        <v>209</v>
      </c>
      <c r="E295" s="16"/>
      <c r="F295" s="16"/>
      <c r="G295" s="16"/>
      <c r="H295" s="16"/>
      <c r="I295" s="68"/>
    </row>
    <row r="296" spans="1:9" ht="15">
      <c r="A296" s="45" t="s">
        <v>99</v>
      </c>
      <c r="B296" s="17"/>
      <c r="C296" s="17" t="s">
        <v>207</v>
      </c>
      <c r="D296" s="17" t="s">
        <v>208</v>
      </c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v>0</v>
      </c>
      <c r="C297" s="17">
        <v>2.5</v>
      </c>
      <c r="D297" s="17">
        <v>2.5</v>
      </c>
      <c r="E297" s="16"/>
      <c r="F297" s="16"/>
      <c r="G297" s="16"/>
      <c r="H297" s="16"/>
      <c r="I297" s="68">
        <f>SUM(B297:G297)</f>
        <v>5</v>
      </c>
    </row>
    <row r="298" spans="1:9" ht="15">
      <c r="A298" s="45" t="s">
        <v>98</v>
      </c>
      <c r="B298" s="17"/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/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v>0</v>
      </c>
      <c r="C300" s="17">
        <v>0</v>
      </c>
      <c r="D300" s="17">
        <v>0</v>
      </c>
      <c r="E300" s="16"/>
      <c r="F300" s="16"/>
      <c r="G300" s="16"/>
      <c r="H300" s="16"/>
      <c r="I300" s="68">
        <f>SUM(B300:G300)</f>
        <v>0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v>0</v>
      </c>
      <c r="C303" s="17">
        <v>0</v>
      </c>
      <c r="D303" s="17">
        <v>0</v>
      </c>
      <c r="E303" s="16"/>
      <c r="F303" s="16"/>
      <c r="G303" s="16"/>
      <c r="H303" s="16"/>
      <c r="I303" s="68">
        <f>SUM(B303:G303)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/>
      <c r="C306" s="120"/>
      <c r="D306" s="120"/>
      <c r="E306" s="120"/>
      <c r="F306" s="120"/>
      <c r="G306" s="120"/>
      <c r="H306" s="120"/>
      <c r="I306" s="117">
        <f>SUM(B306)</f>
        <v>0</v>
      </c>
    </row>
    <row r="307" spans="1:9" ht="15">
      <c r="A307" s="118" t="s">
        <v>167</v>
      </c>
      <c r="B307" s="119"/>
      <c r="C307" s="120"/>
      <c r="D307" s="120"/>
      <c r="E307" s="120"/>
      <c r="F307" s="120"/>
      <c r="G307" s="120"/>
      <c r="H307" s="120"/>
      <c r="I307" s="117">
        <f>SUM(B307)</f>
        <v>0</v>
      </c>
    </row>
    <row r="308" spans="1:9" ht="15">
      <c r="A308" s="118" t="s">
        <v>168</v>
      </c>
      <c r="B308" s="117"/>
      <c r="C308" s="120"/>
      <c r="D308" s="120"/>
      <c r="E308" s="120"/>
      <c r="F308" s="120"/>
      <c r="G308" s="120"/>
      <c r="H308" s="120"/>
      <c r="I308" s="117">
        <f>SUM(B308)</f>
        <v>0</v>
      </c>
    </row>
    <row r="309" spans="1:9" ht="15">
      <c r="A309" s="118" t="s">
        <v>169</v>
      </c>
      <c r="B309" s="121"/>
      <c r="C309" s="120"/>
      <c r="D309" s="120"/>
      <c r="E309" s="120"/>
      <c r="F309" s="120"/>
      <c r="G309" s="120"/>
      <c r="H309" s="120"/>
      <c r="I309" s="117">
        <f>SUM(B309)</f>
        <v>0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/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/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/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/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I306+I311</f>
        <v>0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I307+I312</f>
        <v>0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I308+I313</f>
        <v>0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I309+I314</f>
        <v>0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70:I70"/>
    <mergeCell ref="A84:I84"/>
    <mergeCell ref="A119:I119"/>
    <mergeCell ref="A191:I191"/>
    <mergeCell ref="A197:I197"/>
    <mergeCell ref="A200:I200"/>
    <mergeCell ref="A277:I277"/>
    <mergeCell ref="A278:I278"/>
    <mergeCell ref="A282:I282"/>
    <mergeCell ref="A287:I287"/>
    <mergeCell ref="A293:I293"/>
    <mergeCell ref="A304:I304"/>
    <mergeCell ref="A321:I321"/>
    <mergeCell ref="A322:I322"/>
    <mergeCell ref="A323:I323"/>
    <mergeCell ref="A324:I324"/>
    <mergeCell ref="A325:I325"/>
    <mergeCell ref="A326:I326"/>
    <mergeCell ref="A333:I333"/>
    <mergeCell ref="A334:I334"/>
    <mergeCell ref="A335:I335"/>
    <mergeCell ref="A327:I327"/>
    <mergeCell ref="A328:I328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="85" zoomScaleNormal="85" zoomScalePageLayoutView="0" workbookViewId="0" topLeftCell="A173">
      <selection activeCell="A147" sqref="A147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203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v>0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/>
      <c r="C28" s="16"/>
      <c r="D28" s="16"/>
      <c r="E28" s="16"/>
      <c r="F28" s="16"/>
      <c r="G28" s="16"/>
      <c r="H28" s="16"/>
      <c r="I28" s="29">
        <f>SUM(B28)</f>
        <v>0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>SUM(B33:B34)</f>
        <v>207</v>
      </c>
      <c r="C32" s="15">
        <f>SUM(C33:C34)</f>
        <v>66</v>
      </c>
      <c r="D32" s="15">
        <f>SUM(D33:D34)</f>
        <v>6</v>
      </c>
      <c r="E32" s="14"/>
      <c r="F32" s="14"/>
      <c r="G32" s="14"/>
      <c r="H32" s="14"/>
      <c r="I32" s="15">
        <f aca="true" t="shared" si="0" ref="I32:I37">SUM(B32:G32)</f>
        <v>279</v>
      </c>
    </row>
    <row r="33" spans="1:9" ht="15">
      <c r="A33" s="9" t="s">
        <v>14</v>
      </c>
      <c r="B33" s="18">
        <v>201</v>
      </c>
      <c r="C33" s="18">
        <v>38</v>
      </c>
      <c r="D33" s="18">
        <v>6</v>
      </c>
      <c r="E33" s="14"/>
      <c r="F33" s="38"/>
      <c r="G33" s="38"/>
      <c r="H33" s="38"/>
      <c r="I33" s="15">
        <f t="shared" si="0"/>
        <v>245</v>
      </c>
    </row>
    <row r="34" spans="1:9" ht="15">
      <c r="A34" s="9" t="s">
        <v>15</v>
      </c>
      <c r="B34" s="18">
        <v>6</v>
      </c>
      <c r="C34" s="18">
        <v>28</v>
      </c>
      <c r="D34" s="18">
        <v>0</v>
      </c>
      <c r="E34" s="14"/>
      <c r="F34" s="38"/>
      <c r="G34" s="38"/>
      <c r="H34" s="38"/>
      <c r="I34" s="15">
        <f t="shared" si="0"/>
        <v>34</v>
      </c>
    </row>
    <row r="35" spans="1:9" ht="15">
      <c r="A35" s="10" t="s">
        <v>35</v>
      </c>
      <c r="B35" s="15">
        <f>SUM(B36:B37)</f>
        <v>409</v>
      </c>
      <c r="C35" s="15">
        <f>SUM(C36:C37)</f>
        <v>87</v>
      </c>
      <c r="D35" s="15">
        <f>SUM(D36:D37)</f>
        <v>7</v>
      </c>
      <c r="E35" s="14"/>
      <c r="F35" s="14"/>
      <c r="G35" s="14"/>
      <c r="H35" s="14"/>
      <c r="I35" s="15">
        <f t="shared" si="0"/>
        <v>503</v>
      </c>
    </row>
    <row r="36" spans="1:9" ht="15">
      <c r="A36" s="21" t="s">
        <v>14</v>
      </c>
      <c r="B36" s="18">
        <v>396</v>
      </c>
      <c r="C36" s="18">
        <v>55</v>
      </c>
      <c r="D36" s="18">
        <v>7</v>
      </c>
      <c r="E36" s="14"/>
      <c r="F36" s="39"/>
      <c r="G36" s="39"/>
      <c r="H36" s="39"/>
      <c r="I36" s="15">
        <f t="shared" si="0"/>
        <v>458</v>
      </c>
    </row>
    <row r="37" spans="1:9" ht="15">
      <c r="A37" s="21" t="s">
        <v>15</v>
      </c>
      <c r="B37" s="18">
        <v>13</v>
      </c>
      <c r="C37" s="18">
        <v>32</v>
      </c>
      <c r="D37" s="18">
        <v>0</v>
      </c>
      <c r="E37" s="14"/>
      <c r="F37" s="39"/>
      <c r="G37" s="39"/>
      <c r="H37" s="39"/>
      <c r="I37" s="15">
        <f t="shared" si="0"/>
        <v>45</v>
      </c>
    </row>
    <row r="38" spans="1:9" ht="30">
      <c r="A38" s="10" t="s">
        <v>30</v>
      </c>
      <c r="B38" s="15"/>
      <c r="C38" s="15"/>
      <c r="D38" s="15"/>
      <c r="E38" s="14"/>
      <c r="F38" s="14"/>
      <c r="G38" s="14"/>
      <c r="H38" s="14"/>
      <c r="I38" s="15"/>
    </row>
    <row r="39" spans="1:9" ht="15">
      <c r="A39" s="11" t="s">
        <v>16</v>
      </c>
      <c r="B39" s="29">
        <f>SUM(B40+B42+B43+B44+B45)</f>
        <v>203</v>
      </c>
      <c r="C39" s="29">
        <f>SUM(C40+C42+C43+C44+C45)</f>
        <v>64</v>
      </c>
      <c r="D39" s="29">
        <f>SUM(D40+D42+D43+D44+D45)</f>
        <v>6</v>
      </c>
      <c r="E39" s="14"/>
      <c r="F39" s="40"/>
      <c r="G39" s="40"/>
      <c r="H39" s="40"/>
      <c r="I39" s="29">
        <f aca="true" t="shared" si="1" ref="I39:I52">SUM(B39:G39)</f>
        <v>273</v>
      </c>
    </row>
    <row r="40" spans="1:9" ht="15">
      <c r="A40" s="9" t="s">
        <v>20</v>
      </c>
      <c r="B40" s="18">
        <v>129</v>
      </c>
      <c r="C40" s="18">
        <v>46</v>
      </c>
      <c r="D40" s="18">
        <v>0</v>
      </c>
      <c r="E40" s="14"/>
      <c r="F40" s="38"/>
      <c r="G40" s="38"/>
      <c r="H40" s="38"/>
      <c r="I40" s="29">
        <f t="shared" si="1"/>
        <v>175</v>
      </c>
    </row>
    <row r="41" spans="1:9" ht="15">
      <c r="A41" s="9" t="s">
        <v>17</v>
      </c>
      <c r="B41" s="18">
        <v>106</v>
      </c>
      <c r="C41" s="18">
        <v>39</v>
      </c>
      <c r="D41" s="18">
        <v>0</v>
      </c>
      <c r="E41" s="14"/>
      <c r="F41" s="38"/>
      <c r="G41" s="38"/>
      <c r="H41" s="38"/>
      <c r="I41" s="29">
        <f t="shared" si="1"/>
        <v>145</v>
      </c>
    </row>
    <row r="42" spans="1:9" ht="15">
      <c r="A42" s="9" t="s">
        <v>21</v>
      </c>
      <c r="B42" s="18">
        <v>13</v>
      </c>
      <c r="C42" s="18">
        <v>0</v>
      </c>
      <c r="D42" s="18">
        <v>0</v>
      </c>
      <c r="E42" s="14"/>
      <c r="F42" s="38"/>
      <c r="G42" s="38"/>
      <c r="H42" s="38"/>
      <c r="I42" s="29">
        <f t="shared" si="1"/>
        <v>13</v>
      </c>
    </row>
    <row r="43" spans="1:9" ht="15">
      <c r="A43" s="9" t="s">
        <v>18</v>
      </c>
      <c r="B43" s="18">
        <v>10</v>
      </c>
      <c r="C43" s="18">
        <v>0</v>
      </c>
      <c r="D43" s="18">
        <v>0</v>
      </c>
      <c r="E43" s="14"/>
      <c r="F43" s="38"/>
      <c r="G43" s="38"/>
      <c r="H43" s="38"/>
      <c r="I43" s="29">
        <f t="shared" si="1"/>
        <v>10</v>
      </c>
    </row>
    <row r="44" spans="1:9" ht="15">
      <c r="A44" s="9" t="s">
        <v>19</v>
      </c>
      <c r="B44" s="18">
        <v>2</v>
      </c>
      <c r="C44" s="18">
        <v>2</v>
      </c>
      <c r="D44" s="18">
        <v>0</v>
      </c>
      <c r="E44" s="14"/>
      <c r="F44" s="38"/>
      <c r="G44" s="38"/>
      <c r="H44" s="38"/>
      <c r="I44" s="29">
        <f t="shared" si="1"/>
        <v>4</v>
      </c>
    </row>
    <row r="45" spans="1:9" ht="15">
      <c r="A45" s="9" t="s">
        <v>22</v>
      </c>
      <c r="B45" s="18">
        <v>49</v>
      </c>
      <c r="C45" s="18">
        <v>16</v>
      </c>
      <c r="D45" s="18">
        <v>6</v>
      </c>
      <c r="E45" s="14"/>
      <c r="F45" s="38"/>
      <c r="G45" s="38"/>
      <c r="H45" s="38"/>
      <c r="I45" s="29">
        <f t="shared" si="1"/>
        <v>71</v>
      </c>
    </row>
    <row r="46" spans="1:9" ht="15">
      <c r="A46" s="11" t="s">
        <v>23</v>
      </c>
      <c r="B46" s="29">
        <f>SUM(B47:B52)</f>
        <v>4</v>
      </c>
      <c r="C46" s="29">
        <f>SUM(C47:C52)</f>
        <v>2</v>
      </c>
      <c r="D46" s="29">
        <f>SUM(D47:D52)</f>
        <v>0</v>
      </c>
      <c r="E46" s="14"/>
      <c r="F46" s="40"/>
      <c r="G46" s="40"/>
      <c r="H46" s="40"/>
      <c r="I46" s="29">
        <f t="shared" si="1"/>
        <v>6</v>
      </c>
    </row>
    <row r="47" spans="1:9" ht="15">
      <c r="A47" s="9" t="s">
        <v>24</v>
      </c>
      <c r="B47" s="18">
        <v>0</v>
      </c>
      <c r="C47" s="18">
        <v>1</v>
      </c>
      <c r="D47" s="18">
        <v>0</v>
      </c>
      <c r="E47" s="14"/>
      <c r="F47" s="38"/>
      <c r="G47" s="38"/>
      <c r="H47" s="38"/>
      <c r="I47" s="29">
        <f t="shared" si="1"/>
        <v>1</v>
      </c>
    </row>
    <row r="48" spans="1:9" ht="15">
      <c r="A48" s="9" t="s">
        <v>25</v>
      </c>
      <c r="B48" s="18">
        <v>0</v>
      </c>
      <c r="C48" s="18">
        <v>0</v>
      </c>
      <c r="D48" s="18">
        <v>0</v>
      </c>
      <c r="E48" s="14"/>
      <c r="F48" s="38"/>
      <c r="G48" s="38"/>
      <c r="H48" s="38"/>
      <c r="I48" s="29">
        <f t="shared" si="1"/>
        <v>0</v>
      </c>
    </row>
    <row r="49" spans="1:9" ht="15">
      <c r="A49" s="9" t="s">
        <v>26</v>
      </c>
      <c r="B49" s="18">
        <v>2</v>
      </c>
      <c r="C49" s="18">
        <v>0</v>
      </c>
      <c r="D49" s="18">
        <v>0</v>
      </c>
      <c r="E49" s="14"/>
      <c r="F49" s="38"/>
      <c r="G49" s="38"/>
      <c r="H49" s="38"/>
      <c r="I49" s="29">
        <f t="shared" si="1"/>
        <v>2</v>
      </c>
    </row>
    <row r="50" spans="1:9" ht="15">
      <c r="A50" s="9" t="s">
        <v>27</v>
      </c>
      <c r="B50" s="18">
        <v>0</v>
      </c>
      <c r="C50" s="18">
        <v>1</v>
      </c>
      <c r="D50" s="18">
        <v>0</v>
      </c>
      <c r="E50" s="14"/>
      <c r="F50" s="38"/>
      <c r="G50" s="38"/>
      <c r="H50" s="38"/>
      <c r="I50" s="29">
        <f t="shared" si="1"/>
        <v>1</v>
      </c>
    </row>
    <row r="51" spans="1:9" ht="15">
      <c r="A51" s="9" t="s">
        <v>28</v>
      </c>
      <c r="B51" s="18">
        <v>0</v>
      </c>
      <c r="C51" s="18">
        <v>0</v>
      </c>
      <c r="D51" s="18">
        <v>0</v>
      </c>
      <c r="E51" s="14"/>
      <c r="F51" s="38"/>
      <c r="G51" s="38"/>
      <c r="H51" s="38"/>
      <c r="I51" s="29">
        <f t="shared" si="1"/>
        <v>0</v>
      </c>
    </row>
    <row r="52" spans="1:9" ht="15">
      <c r="A52" s="9" t="s">
        <v>29</v>
      </c>
      <c r="B52" s="18">
        <v>2</v>
      </c>
      <c r="C52" s="18">
        <v>0</v>
      </c>
      <c r="D52" s="18">
        <v>0</v>
      </c>
      <c r="E52" s="14"/>
      <c r="F52" s="38"/>
      <c r="G52" s="38"/>
      <c r="H52" s="38"/>
      <c r="I52" s="29">
        <f t="shared" si="1"/>
        <v>2</v>
      </c>
    </row>
    <row r="53" spans="1:9" ht="15">
      <c r="A53" s="11" t="s">
        <v>90</v>
      </c>
      <c r="B53" s="18"/>
      <c r="C53" s="18"/>
      <c r="D53" s="18"/>
      <c r="E53" s="14"/>
      <c r="F53" s="38"/>
      <c r="G53" s="38"/>
      <c r="H53" s="38"/>
      <c r="I53" s="65"/>
    </row>
    <row r="54" spans="1:9" ht="15">
      <c r="A54" s="9" t="s">
        <v>91</v>
      </c>
      <c r="B54" s="17">
        <v>2</v>
      </c>
      <c r="C54" s="17">
        <v>0</v>
      </c>
      <c r="D54" s="17">
        <v>0</v>
      </c>
      <c r="E54" s="14"/>
      <c r="F54" s="38"/>
      <c r="G54" s="38"/>
      <c r="H54" s="38"/>
      <c r="I54" s="29">
        <f aca="true" t="shared" si="2" ref="I54:I61">SUM(B54:G54)</f>
        <v>2</v>
      </c>
    </row>
    <row r="55" spans="1:9" ht="15">
      <c r="A55" s="9" t="s">
        <v>92</v>
      </c>
      <c r="B55" s="17"/>
      <c r="C55" s="17">
        <v>0</v>
      </c>
      <c r="D55" s="17">
        <v>0</v>
      </c>
      <c r="E55" s="14"/>
      <c r="F55" s="38"/>
      <c r="G55" s="38"/>
      <c r="H55" s="38"/>
      <c r="I55" s="29">
        <f t="shared" si="2"/>
        <v>0</v>
      </c>
    </row>
    <row r="56" spans="1:9" ht="15">
      <c r="A56" s="9" t="s">
        <v>93</v>
      </c>
      <c r="B56" s="17">
        <v>9</v>
      </c>
      <c r="C56" s="17">
        <v>1</v>
      </c>
      <c r="D56" s="17">
        <v>0</v>
      </c>
      <c r="E56" s="14"/>
      <c r="F56" s="38"/>
      <c r="G56" s="38"/>
      <c r="H56" s="38"/>
      <c r="I56" s="29">
        <f t="shared" si="2"/>
        <v>10</v>
      </c>
    </row>
    <row r="57" spans="1:9" ht="15">
      <c r="A57" s="9" t="s">
        <v>94</v>
      </c>
      <c r="B57" s="17"/>
      <c r="C57" s="17">
        <v>0</v>
      </c>
      <c r="D57" s="17">
        <v>0</v>
      </c>
      <c r="E57" s="14"/>
      <c r="F57" s="38"/>
      <c r="G57" s="38"/>
      <c r="H57" s="38"/>
      <c r="I57" s="29">
        <f t="shared" si="2"/>
        <v>0</v>
      </c>
    </row>
    <row r="58" spans="1:9" ht="14.25" customHeight="1">
      <c r="A58" s="10" t="s">
        <v>31</v>
      </c>
      <c r="B58" s="15">
        <v>0</v>
      </c>
      <c r="C58" s="15">
        <v>4</v>
      </c>
      <c r="D58" s="15">
        <v>1</v>
      </c>
      <c r="E58" s="14"/>
      <c r="F58" s="14"/>
      <c r="G58" s="14"/>
      <c r="H58" s="14"/>
      <c r="I58" s="29">
        <f t="shared" si="2"/>
        <v>5</v>
      </c>
    </row>
    <row r="59" spans="1:9" ht="15">
      <c r="A59" s="10" t="s">
        <v>32</v>
      </c>
      <c r="B59" s="15">
        <v>0</v>
      </c>
      <c r="C59" s="15">
        <v>0</v>
      </c>
      <c r="D59" s="15">
        <v>0</v>
      </c>
      <c r="E59" s="14"/>
      <c r="F59" s="14"/>
      <c r="G59" s="14"/>
      <c r="H59" s="14"/>
      <c r="I59" s="29">
        <f t="shared" si="2"/>
        <v>0</v>
      </c>
    </row>
    <row r="60" spans="1:9" ht="30">
      <c r="A60" s="10" t="s">
        <v>33</v>
      </c>
      <c r="B60" s="15">
        <v>71</v>
      </c>
      <c r="C60" s="15">
        <v>13</v>
      </c>
      <c r="D60" s="15">
        <v>0</v>
      </c>
      <c r="E60" s="14"/>
      <c r="F60" s="14"/>
      <c r="G60" s="14"/>
      <c r="H60" s="14"/>
      <c r="I60" s="29">
        <f t="shared" si="2"/>
        <v>84</v>
      </c>
    </row>
    <row r="61" spans="1:9" ht="30">
      <c r="A61" s="10" t="s">
        <v>147</v>
      </c>
      <c r="B61" s="15">
        <v>3</v>
      </c>
      <c r="C61" s="15">
        <v>7</v>
      </c>
      <c r="D61" s="15">
        <v>1</v>
      </c>
      <c r="E61" s="14"/>
      <c r="F61" s="14"/>
      <c r="G61" s="14"/>
      <c r="H61" s="14"/>
      <c r="I61" s="29">
        <f t="shared" si="2"/>
        <v>11</v>
      </c>
    </row>
    <row r="62" spans="1:9" ht="15">
      <c r="A62" s="10" t="s">
        <v>40</v>
      </c>
      <c r="B62" s="15"/>
      <c r="C62" s="15"/>
      <c r="D62" s="15"/>
      <c r="E62" s="14"/>
      <c r="F62" s="14"/>
      <c r="G62" s="14"/>
      <c r="H62" s="14"/>
      <c r="I62" s="29"/>
    </row>
    <row r="63" spans="1:9" ht="15">
      <c r="A63" s="9" t="s">
        <v>131</v>
      </c>
      <c r="B63" s="15">
        <v>15</v>
      </c>
      <c r="C63" s="15">
        <v>15</v>
      </c>
      <c r="D63" s="15">
        <v>15</v>
      </c>
      <c r="E63" s="14"/>
      <c r="F63" s="14"/>
      <c r="G63" s="14"/>
      <c r="H63" s="14"/>
      <c r="I63" s="29">
        <f aca="true" t="shared" si="3" ref="I63:I69">SUM(B63:G63)</f>
        <v>45</v>
      </c>
    </row>
    <row r="64" spans="1:9" ht="15">
      <c r="A64" s="9" t="s">
        <v>43</v>
      </c>
      <c r="B64" s="15">
        <v>0</v>
      </c>
      <c r="C64" s="15">
        <v>0</v>
      </c>
      <c r="D64" s="15">
        <v>0</v>
      </c>
      <c r="E64" s="14"/>
      <c r="F64" s="14"/>
      <c r="G64" s="14"/>
      <c r="H64" s="14"/>
      <c r="I64" s="29">
        <f t="shared" si="3"/>
        <v>0</v>
      </c>
    </row>
    <row r="65" spans="1:9" ht="14.25" customHeight="1">
      <c r="A65" s="9" t="s">
        <v>44</v>
      </c>
      <c r="B65" s="15">
        <v>4</v>
      </c>
      <c r="C65" s="15">
        <v>4</v>
      </c>
      <c r="D65" s="15">
        <v>0</v>
      </c>
      <c r="E65" s="14"/>
      <c r="F65" s="14"/>
      <c r="G65" s="14"/>
      <c r="H65" s="14"/>
      <c r="I65" s="29">
        <f t="shared" si="3"/>
        <v>8</v>
      </c>
    </row>
    <row r="66" spans="1:9" ht="14.25" customHeight="1">
      <c r="A66" s="9" t="s">
        <v>45</v>
      </c>
      <c r="B66" s="15">
        <v>0</v>
      </c>
      <c r="C66" s="15">
        <v>0</v>
      </c>
      <c r="D66" s="15">
        <v>0</v>
      </c>
      <c r="E66" s="14"/>
      <c r="F66" s="14"/>
      <c r="G66" s="14"/>
      <c r="H66" s="14"/>
      <c r="I66" s="29">
        <f t="shared" si="3"/>
        <v>0</v>
      </c>
    </row>
    <row r="67" spans="1:9" ht="14.25" customHeight="1">
      <c r="A67" s="9" t="s">
        <v>46</v>
      </c>
      <c r="B67" s="15">
        <v>0</v>
      </c>
      <c r="C67" s="15">
        <v>0</v>
      </c>
      <c r="D67" s="15">
        <v>0</v>
      </c>
      <c r="E67" s="14"/>
      <c r="F67" s="14"/>
      <c r="G67" s="14"/>
      <c r="H67" s="14"/>
      <c r="I67" s="29">
        <f t="shared" si="3"/>
        <v>0</v>
      </c>
    </row>
    <row r="68" spans="1:9" ht="14.25" customHeight="1">
      <c r="A68" s="9" t="s">
        <v>47</v>
      </c>
      <c r="B68" s="15">
        <v>0</v>
      </c>
      <c r="C68" s="15">
        <v>0</v>
      </c>
      <c r="D68" s="15">
        <v>0</v>
      </c>
      <c r="E68" s="14"/>
      <c r="F68" s="14"/>
      <c r="G68" s="14"/>
      <c r="H68" s="14"/>
      <c r="I68" s="29">
        <f t="shared" si="3"/>
        <v>0</v>
      </c>
    </row>
    <row r="69" spans="1:9" ht="15">
      <c r="A69" s="9" t="s">
        <v>48</v>
      </c>
      <c r="B69" s="35">
        <v>0</v>
      </c>
      <c r="C69" s="35">
        <v>0</v>
      </c>
      <c r="D69" s="35">
        <v>0</v>
      </c>
      <c r="E69" s="14"/>
      <c r="F69" s="20"/>
      <c r="G69" s="20"/>
      <c r="H69" s="20"/>
      <c r="I69" s="29">
        <f t="shared" si="3"/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v>0</v>
      </c>
      <c r="C71" s="19">
        <v>0</v>
      </c>
      <c r="D71" s="19">
        <v>0</v>
      </c>
      <c r="E71" s="16"/>
      <c r="F71" s="16"/>
      <c r="G71" s="16"/>
      <c r="H71" s="16"/>
      <c r="I71" s="29">
        <f>SUM(B71:G71)</f>
        <v>0</v>
      </c>
    </row>
    <row r="72" spans="1:9" ht="15">
      <c r="A72" s="9" t="s">
        <v>102</v>
      </c>
      <c r="B72" s="19"/>
      <c r="C72" s="19">
        <v>0</v>
      </c>
      <c r="D72" s="19">
        <v>0</v>
      </c>
      <c r="E72" s="16"/>
      <c r="F72" s="16"/>
      <c r="G72" s="16"/>
      <c r="H72" s="16"/>
      <c r="I72" s="29">
        <f>SUM(B72:G72)</f>
        <v>0</v>
      </c>
    </row>
    <row r="73" spans="1:9" ht="15">
      <c r="A73" s="9" t="s">
        <v>104</v>
      </c>
      <c r="B73" s="19">
        <v>0</v>
      </c>
      <c r="C73" s="19">
        <v>0</v>
      </c>
      <c r="D73" s="19">
        <v>0</v>
      </c>
      <c r="E73" s="16"/>
      <c r="F73" s="16"/>
      <c r="G73" s="16"/>
      <c r="H73" s="16"/>
      <c r="I73" s="29">
        <f>SUM(B73:G73)</f>
        <v>0</v>
      </c>
    </row>
    <row r="74" spans="1:9" ht="30">
      <c r="A74" s="9" t="s">
        <v>105</v>
      </c>
      <c r="B74" s="19">
        <v>0</v>
      </c>
      <c r="C74" s="19">
        <v>0</v>
      </c>
      <c r="D74" s="19">
        <v>0</v>
      </c>
      <c r="E74" s="16"/>
      <c r="F74" s="16"/>
      <c r="G74" s="16"/>
      <c r="H74" s="16"/>
      <c r="I74" s="29">
        <f>SUM(B74:G74)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v>0</v>
      </c>
      <c r="C76" s="112"/>
      <c r="D76" s="112"/>
      <c r="E76" s="112"/>
      <c r="F76" s="112"/>
      <c r="G76" s="112"/>
      <c r="H76" s="112"/>
      <c r="I76" s="113">
        <f aca="true" t="shared" si="4" ref="I76:I81">SUM(B76:G76)</f>
        <v>0</v>
      </c>
    </row>
    <row r="77" spans="1:9" ht="15">
      <c r="A77" s="9" t="s">
        <v>153</v>
      </c>
      <c r="B77" s="91">
        <v>0</v>
      </c>
      <c r="C77" s="112"/>
      <c r="D77" s="112"/>
      <c r="E77" s="112"/>
      <c r="F77" s="112"/>
      <c r="G77" s="112"/>
      <c r="H77" s="112"/>
      <c r="I77" s="113">
        <f t="shared" si="4"/>
        <v>0</v>
      </c>
    </row>
    <row r="78" spans="1:9" ht="15">
      <c r="A78" s="9" t="s">
        <v>154</v>
      </c>
      <c r="B78" s="91">
        <v>0</v>
      </c>
      <c r="C78" s="112"/>
      <c r="D78" s="112"/>
      <c r="E78" s="112"/>
      <c r="F78" s="112"/>
      <c r="G78" s="112"/>
      <c r="H78" s="112"/>
      <c r="I78" s="113">
        <f t="shared" si="4"/>
        <v>0</v>
      </c>
    </row>
    <row r="79" spans="1:9" ht="15">
      <c r="A79" s="9" t="s">
        <v>154</v>
      </c>
      <c r="B79" s="91">
        <v>0</v>
      </c>
      <c r="C79" s="112"/>
      <c r="D79" s="112"/>
      <c r="E79" s="107"/>
      <c r="F79" s="107"/>
      <c r="G79" s="107"/>
      <c r="H79" s="107"/>
      <c r="I79" s="113">
        <f t="shared" si="4"/>
        <v>0</v>
      </c>
    </row>
    <row r="80" spans="1:9" ht="15">
      <c r="A80" s="9" t="s">
        <v>154</v>
      </c>
      <c r="B80" s="91">
        <v>0</v>
      </c>
      <c r="C80" s="112"/>
      <c r="D80" s="112"/>
      <c r="E80" s="107"/>
      <c r="F80" s="107"/>
      <c r="G80" s="107"/>
      <c r="H80" s="107"/>
      <c r="I80" s="113">
        <f t="shared" si="4"/>
        <v>0</v>
      </c>
    </row>
    <row r="81" spans="1:9" ht="15">
      <c r="A81" s="9" t="s">
        <v>154</v>
      </c>
      <c r="B81" s="91">
        <v>0</v>
      </c>
      <c r="C81" s="112"/>
      <c r="D81" s="112"/>
      <c r="E81" s="107"/>
      <c r="F81" s="107"/>
      <c r="G81" s="107"/>
      <c r="H81" s="107"/>
      <c r="I81" s="113">
        <f t="shared" si="4"/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v>0</v>
      </c>
      <c r="C85" s="16"/>
      <c r="D85" s="16"/>
      <c r="E85" s="16"/>
      <c r="F85" s="16"/>
      <c r="G85" s="16"/>
      <c r="H85" s="16"/>
      <c r="I85" s="66">
        <f>SUM(B85:G85)</f>
        <v>0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20"/>
      <c r="C88" s="20"/>
      <c r="D88" s="20"/>
      <c r="E88" s="20"/>
      <c r="F88" s="20"/>
      <c r="G88" s="20"/>
      <c r="H88" s="20"/>
      <c r="I88" s="35">
        <f aca="true" t="shared" si="5" ref="I88:I96">SUM(B88:G88)</f>
        <v>0</v>
      </c>
    </row>
    <row r="89" spans="1:9" ht="15">
      <c r="A89" s="6" t="s">
        <v>76</v>
      </c>
      <c r="B89" s="57">
        <f>'[3]FB 2021'!$C$260</f>
        <v>18</v>
      </c>
      <c r="C89" s="20"/>
      <c r="D89" s="20"/>
      <c r="E89" s="20"/>
      <c r="F89" s="20"/>
      <c r="G89" s="20"/>
      <c r="H89" s="20"/>
      <c r="I89" s="35">
        <f t="shared" si="5"/>
        <v>18</v>
      </c>
    </row>
    <row r="90" spans="1:9" ht="15">
      <c r="A90" s="6" t="s">
        <v>77</v>
      </c>
      <c r="B90" s="57">
        <f>'[3]FB 2021'!$E$260</f>
        <v>35010</v>
      </c>
      <c r="C90" s="20"/>
      <c r="D90" s="20"/>
      <c r="E90" s="20"/>
      <c r="F90" s="20"/>
      <c r="G90" s="20"/>
      <c r="H90" s="20"/>
      <c r="I90" s="35">
        <f t="shared" si="5"/>
        <v>35010</v>
      </c>
    </row>
    <row r="91" spans="1:9" ht="15">
      <c r="A91" s="6" t="s">
        <v>78</v>
      </c>
      <c r="B91" s="57">
        <f>'[3]FB 2021'!$M$260</f>
        <v>531</v>
      </c>
      <c r="C91" s="20"/>
      <c r="D91" s="20"/>
      <c r="E91" s="20"/>
      <c r="F91" s="20"/>
      <c r="G91" s="20"/>
      <c r="H91" s="20"/>
      <c r="I91" s="35">
        <f t="shared" si="5"/>
        <v>531</v>
      </c>
    </row>
    <row r="92" spans="1:9" ht="15">
      <c r="A92" s="27" t="s">
        <v>114</v>
      </c>
      <c r="B92" s="57">
        <f>'[3]FB 2021'!$N$260</f>
        <v>26</v>
      </c>
      <c r="C92" s="20"/>
      <c r="D92" s="20"/>
      <c r="E92" s="20"/>
      <c r="F92" s="20"/>
      <c r="G92" s="20"/>
      <c r="H92" s="20"/>
      <c r="I92" s="35">
        <f t="shared" si="5"/>
        <v>26</v>
      </c>
    </row>
    <row r="93" spans="1:9" ht="15">
      <c r="A93" s="6" t="s">
        <v>79</v>
      </c>
      <c r="B93" s="57">
        <f>'[3]FB 2021'!$O$260</f>
        <v>121</v>
      </c>
      <c r="C93" s="20"/>
      <c r="D93" s="20"/>
      <c r="E93" s="20"/>
      <c r="F93" s="20"/>
      <c r="G93" s="20"/>
      <c r="H93" s="20"/>
      <c r="I93" s="35">
        <f t="shared" si="5"/>
        <v>121</v>
      </c>
    </row>
    <row r="94" spans="1:9" ht="15">
      <c r="A94" s="6" t="s">
        <v>80</v>
      </c>
      <c r="B94" s="57">
        <v>7600</v>
      </c>
      <c r="C94" s="20"/>
      <c r="D94" s="20"/>
      <c r="E94" s="20"/>
      <c r="F94" s="20"/>
      <c r="G94" s="20"/>
      <c r="H94" s="20"/>
      <c r="I94" s="35">
        <f t="shared" si="5"/>
        <v>7600</v>
      </c>
    </row>
    <row r="95" spans="1:9" ht="15">
      <c r="A95" s="27" t="s">
        <v>115</v>
      </c>
      <c r="B95" s="57">
        <v>0</v>
      </c>
      <c r="C95" s="20"/>
      <c r="D95" s="20"/>
      <c r="E95" s="20"/>
      <c r="F95" s="20"/>
      <c r="G95" s="20"/>
      <c r="H95" s="20"/>
      <c r="I95" s="35">
        <f t="shared" si="5"/>
        <v>0</v>
      </c>
    </row>
    <row r="96" spans="1:9" ht="15">
      <c r="A96" s="27" t="s">
        <v>128</v>
      </c>
      <c r="B96" s="20"/>
      <c r="C96" s="20"/>
      <c r="D96" s="20"/>
      <c r="E96" s="20"/>
      <c r="F96" s="20"/>
      <c r="G96" s="20"/>
      <c r="H96" s="20"/>
      <c r="I96" s="35">
        <f t="shared" si="5"/>
        <v>0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v>0</v>
      </c>
      <c r="C98" s="20"/>
      <c r="D98" s="20"/>
      <c r="E98" s="20"/>
      <c r="F98" s="20"/>
      <c r="G98" s="20"/>
      <c r="H98" s="20"/>
      <c r="I98" s="35">
        <f>SUM(B98:G98)</f>
        <v>0</v>
      </c>
    </row>
    <row r="99" spans="1:9" ht="15">
      <c r="A99" s="75" t="s">
        <v>132</v>
      </c>
      <c r="B99" s="57">
        <v>0</v>
      </c>
      <c r="C99" s="20"/>
      <c r="D99" s="20"/>
      <c r="E99" s="20"/>
      <c r="F99" s="20"/>
      <c r="G99" s="20"/>
      <c r="H99" s="20"/>
      <c r="I99" s="35">
        <f>SUM(B99:G99)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v>0</v>
      </c>
      <c r="C101" s="20"/>
      <c r="D101" s="20"/>
      <c r="E101" s="20"/>
      <c r="F101" s="20"/>
      <c r="G101" s="20"/>
      <c r="H101" s="20"/>
      <c r="I101" s="35">
        <f aca="true" t="shared" si="6" ref="I101:I109">SUM(B101:G101)</f>
        <v>0</v>
      </c>
    </row>
    <row r="102" spans="1:9" ht="15">
      <c r="A102" s="6" t="s">
        <v>76</v>
      </c>
      <c r="B102" s="57">
        <v>0</v>
      </c>
      <c r="C102" s="20"/>
      <c r="D102" s="20"/>
      <c r="E102" s="20"/>
      <c r="F102" s="20"/>
      <c r="G102" s="20"/>
      <c r="H102" s="20"/>
      <c r="I102" s="35">
        <f t="shared" si="6"/>
        <v>0</v>
      </c>
    </row>
    <row r="103" spans="1:9" ht="15">
      <c r="A103" s="6" t="s">
        <v>77</v>
      </c>
      <c r="B103" s="57">
        <v>0</v>
      </c>
      <c r="C103" s="20"/>
      <c r="D103" s="20"/>
      <c r="E103" s="20"/>
      <c r="F103" s="20"/>
      <c r="G103" s="20"/>
      <c r="H103" s="20"/>
      <c r="I103" s="35">
        <f t="shared" si="6"/>
        <v>0</v>
      </c>
    </row>
    <row r="104" spans="1:9" ht="15">
      <c r="A104" s="6" t="s">
        <v>78</v>
      </c>
      <c r="B104" s="57">
        <v>0</v>
      </c>
      <c r="C104" s="20"/>
      <c r="D104" s="20"/>
      <c r="E104" s="20"/>
      <c r="F104" s="20"/>
      <c r="G104" s="20"/>
      <c r="H104" s="20"/>
      <c r="I104" s="35">
        <f t="shared" si="6"/>
        <v>0</v>
      </c>
    </row>
    <row r="105" spans="1:9" ht="15">
      <c r="A105" s="27" t="s">
        <v>114</v>
      </c>
      <c r="B105" s="57">
        <v>0</v>
      </c>
      <c r="C105" s="20"/>
      <c r="D105" s="20"/>
      <c r="E105" s="20"/>
      <c r="F105" s="20"/>
      <c r="G105" s="20"/>
      <c r="H105" s="20"/>
      <c r="I105" s="35">
        <f t="shared" si="6"/>
        <v>0</v>
      </c>
    </row>
    <row r="106" spans="1:9" ht="15">
      <c r="A106" s="6" t="s">
        <v>79</v>
      </c>
      <c r="B106" s="57">
        <v>0</v>
      </c>
      <c r="C106" s="20"/>
      <c r="D106" s="20"/>
      <c r="E106" s="20"/>
      <c r="F106" s="20"/>
      <c r="G106" s="20"/>
      <c r="H106" s="20"/>
      <c r="I106" s="35">
        <f t="shared" si="6"/>
        <v>0</v>
      </c>
    </row>
    <row r="107" spans="1:9" ht="15">
      <c r="A107" s="6" t="s">
        <v>80</v>
      </c>
      <c r="B107" s="57">
        <v>0</v>
      </c>
      <c r="C107" s="20"/>
      <c r="D107" s="20"/>
      <c r="E107" s="20"/>
      <c r="F107" s="20"/>
      <c r="G107" s="20"/>
      <c r="H107" s="20"/>
      <c r="I107" s="35">
        <f t="shared" si="6"/>
        <v>0</v>
      </c>
    </row>
    <row r="108" spans="1:9" ht="15">
      <c r="A108" s="27" t="s">
        <v>115</v>
      </c>
      <c r="B108" s="57">
        <v>0</v>
      </c>
      <c r="C108" s="20"/>
      <c r="D108" s="20"/>
      <c r="E108" s="20"/>
      <c r="F108" s="20"/>
      <c r="G108" s="20"/>
      <c r="H108" s="20"/>
      <c r="I108" s="35">
        <f t="shared" si="6"/>
        <v>0</v>
      </c>
    </row>
    <row r="109" spans="1:9" ht="15">
      <c r="A109" s="27" t="s">
        <v>128</v>
      </c>
      <c r="B109" s="57">
        <v>0</v>
      </c>
      <c r="C109" s="20"/>
      <c r="D109" s="20"/>
      <c r="E109" s="20"/>
      <c r="F109" s="20"/>
      <c r="G109" s="20"/>
      <c r="H109" s="20"/>
      <c r="I109" s="35">
        <f t="shared" si="6"/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57">
        <v>3575</v>
      </c>
      <c r="C112" s="20"/>
      <c r="D112" s="20"/>
      <c r="E112" s="20"/>
      <c r="F112" s="20"/>
      <c r="G112" s="20"/>
      <c r="H112" s="20"/>
      <c r="I112" s="35">
        <f aca="true" t="shared" si="7" ref="I112:I117">SUM(B112:G112)</f>
        <v>3575</v>
      </c>
    </row>
    <row r="113" spans="1:9" ht="15">
      <c r="A113" s="6" t="s">
        <v>83</v>
      </c>
      <c r="B113" s="19">
        <v>1.3</v>
      </c>
      <c r="C113" s="20"/>
      <c r="D113" s="20"/>
      <c r="E113" s="20"/>
      <c r="F113" s="20"/>
      <c r="G113" s="20"/>
      <c r="H113" s="20"/>
      <c r="I113" s="35">
        <f t="shared" si="7"/>
        <v>1.3</v>
      </c>
    </row>
    <row r="114" spans="1:9" ht="15">
      <c r="A114" s="6" t="s">
        <v>84</v>
      </c>
      <c r="B114" s="19">
        <v>8483</v>
      </c>
      <c r="C114" s="20"/>
      <c r="D114" s="20"/>
      <c r="E114" s="20"/>
      <c r="F114" s="20"/>
      <c r="G114" s="20"/>
      <c r="H114" s="20"/>
      <c r="I114" s="35">
        <f t="shared" si="7"/>
        <v>8483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 t="shared" si="7"/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 t="shared" si="7"/>
        <v>0</v>
      </c>
    </row>
    <row r="117" spans="1:9" ht="15">
      <c r="A117" s="6" t="s">
        <v>7</v>
      </c>
      <c r="B117" s="19">
        <v>65</v>
      </c>
      <c r="C117" s="19">
        <v>55</v>
      </c>
      <c r="D117" s="19">
        <v>5</v>
      </c>
      <c r="E117" s="20"/>
      <c r="F117" s="20"/>
      <c r="G117" s="20"/>
      <c r="H117" s="20"/>
      <c r="I117" s="35">
        <f t="shared" si="7"/>
        <v>125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106" t="s">
        <v>116</v>
      </c>
      <c r="B120" s="106"/>
      <c r="C120" s="106"/>
      <c r="D120" s="106"/>
      <c r="E120" s="106"/>
      <c r="F120" s="106"/>
      <c r="G120" s="106"/>
      <c r="H120" s="151"/>
      <c r="I120" s="106"/>
    </row>
    <row r="121" spans="1:9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</row>
    <row r="122" spans="1:9" ht="15">
      <c r="A122" s="9" t="s">
        <v>53</v>
      </c>
      <c r="B122" s="88"/>
      <c r="C122" s="88"/>
      <c r="D122" s="41"/>
      <c r="E122" s="41"/>
      <c r="F122" s="41"/>
      <c r="G122" s="41"/>
      <c r="H122" s="28"/>
      <c r="I122" s="61">
        <f>SUM(B122:G122)</f>
        <v>0</v>
      </c>
    </row>
    <row r="123" spans="1:9" ht="15">
      <c r="A123" s="9" t="s">
        <v>35</v>
      </c>
      <c r="B123" s="88"/>
      <c r="C123" s="88"/>
      <c r="D123" s="41"/>
      <c r="E123" s="41"/>
      <c r="F123" s="41"/>
      <c r="G123" s="41"/>
      <c r="H123" s="28"/>
      <c r="I123" s="63">
        <f>SUM(B123:G123)</f>
        <v>0</v>
      </c>
    </row>
    <row r="124" spans="1:9" ht="15">
      <c r="A124" s="58" t="s">
        <v>214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89">
        <f>'[37]coeur de ville ss'!$I$4</f>
        <v>5</v>
      </c>
      <c r="C125" s="88"/>
      <c r="D125" s="41"/>
      <c r="E125" s="41"/>
      <c r="F125" s="41"/>
      <c r="G125" s="41"/>
      <c r="H125" s="28"/>
      <c r="I125" s="61">
        <f>SUM(B125:G125)</f>
        <v>5</v>
      </c>
    </row>
    <row r="126" spans="1:9" ht="15">
      <c r="A126" s="9" t="s">
        <v>35</v>
      </c>
      <c r="B126" s="89">
        <f>'[37]coeur de ville ss'!$F$4</f>
        <v>1</v>
      </c>
      <c r="C126" s="88"/>
      <c r="D126" s="41"/>
      <c r="E126" s="41"/>
      <c r="F126" s="41"/>
      <c r="G126" s="41"/>
      <c r="H126" s="28"/>
      <c r="I126" s="63">
        <f>SUM(B126:G126)</f>
        <v>1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41"/>
      <c r="C128" s="88"/>
      <c r="D128" s="41"/>
      <c r="E128" s="41"/>
      <c r="F128" s="41"/>
      <c r="G128" s="41"/>
      <c r="H128" s="28"/>
      <c r="I128" s="61">
        <f>SUM(B128:G128)</f>
        <v>0</v>
      </c>
    </row>
    <row r="129" spans="1:9" ht="15">
      <c r="A129" s="9" t="s">
        <v>35</v>
      </c>
      <c r="B129" s="41"/>
      <c r="C129" s="88"/>
      <c r="D129" s="41"/>
      <c r="E129" s="41"/>
      <c r="F129" s="41"/>
      <c r="G129" s="41"/>
      <c r="H129" s="28"/>
      <c r="I129" s="63">
        <f>SUM(B129:G129)</f>
        <v>0</v>
      </c>
    </row>
    <row r="130" spans="1:9" ht="15">
      <c r="A130" s="58" t="s">
        <v>158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59">
        <f>'[37]Sentex'!$I$6</f>
        <v>35</v>
      </c>
      <c r="C131" s="88"/>
      <c r="D131" s="41"/>
      <c r="E131" s="41"/>
      <c r="F131" s="41"/>
      <c r="G131" s="41"/>
      <c r="H131" s="28"/>
      <c r="I131" s="61">
        <f>SUM(B131:G131)</f>
        <v>35</v>
      </c>
    </row>
    <row r="132" spans="1:9" ht="15">
      <c r="A132" s="21" t="s">
        <v>55</v>
      </c>
      <c r="B132" s="131">
        <v>0</v>
      </c>
      <c r="C132" s="88"/>
      <c r="D132" s="41"/>
      <c r="E132" s="41"/>
      <c r="F132" s="41"/>
      <c r="G132" s="41"/>
      <c r="H132" s="28"/>
      <c r="I132" s="63">
        <f>SUM(B132:G132)</f>
        <v>0</v>
      </c>
    </row>
    <row r="133" spans="1:9" ht="15">
      <c r="A133" s="9" t="s">
        <v>35</v>
      </c>
      <c r="B133" s="60">
        <f>'[37]Sentex'!$F$6</f>
        <v>7</v>
      </c>
      <c r="C133" s="88"/>
      <c r="D133" s="41"/>
      <c r="E133" s="41"/>
      <c r="F133" s="41"/>
      <c r="G133" s="41"/>
      <c r="H133" s="28"/>
      <c r="I133" s="63">
        <f>SUM(B133:G133)</f>
        <v>7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41"/>
      <c r="C135" s="88"/>
      <c r="D135" s="41"/>
      <c r="E135" s="41"/>
      <c r="F135" s="41"/>
      <c r="G135" s="41"/>
      <c r="H135" s="28"/>
      <c r="I135" s="61">
        <f>SUM(B135:G135)</f>
        <v>0</v>
      </c>
    </row>
    <row r="136" spans="1:9" ht="15">
      <c r="A136" s="9" t="s">
        <v>35</v>
      </c>
      <c r="B136" s="41"/>
      <c r="C136" s="88"/>
      <c r="D136" s="41"/>
      <c r="E136" s="41"/>
      <c r="F136" s="41"/>
      <c r="G136" s="41"/>
      <c r="H136" s="28"/>
      <c r="I136" s="63">
        <f>SUM(B136:G136)</f>
        <v>0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f>'[6]Feuil1'!$K$60</f>
        <v>20</v>
      </c>
      <c r="C138" s="88"/>
      <c r="D138" s="41"/>
      <c r="E138" s="41"/>
      <c r="F138" s="41"/>
      <c r="G138" s="41"/>
      <c r="H138" s="28"/>
      <c r="I138" s="61">
        <f>SUM(B138:G138)</f>
        <v>20</v>
      </c>
    </row>
    <row r="139" spans="1:9" ht="15">
      <c r="A139" s="9" t="s">
        <v>35</v>
      </c>
      <c r="B139" s="133">
        <f>'[6]Feuil1'!$B$60</f>
        <v>8</v>
      </c>
      <c r="C139" s="88"/>
      <c r="D139" s="41"/>
      <c r="E139" s="41"/>
      <c r="F139" s="41"/>
      <c r="G139" s="41"/>
      <c r="H139" s="28"/>
      <c r="I139" s="63">
        <f>SUM(B139:G139)</f>
        <v>8</v>
      </c>
    </row>
    <row r="140" spans="1:9" ht="15">
      <c r="A140" s="9" t="s">
        <v>142</v>
      </c>
      <c r="B140" s="55">
        <f>'[6]Feuil1'!$I$60</f>
        <v>4</v>
      </c>
      <c r="C140" s="88"/>
      <c r="D140" s="41"/>
      <c r="E140" s="41"/>
      <c r="F140" s="41"/>
      <c r="G140" s="41"/>
      <c r="H140" s="28"/>
      <c r="I140" s="63">
        <f>SUM(B140:G140)</f>
        <v>4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54">
        <f>'[37]coeur de ville ss'!$I$4</f>
        <v>5</v>
      </c>
      <c r="C142" s="88"/>
      <c r="D142" s="41"/>
      <c r="E142" s="41"/>
      <c r="F142" s="41"/>
      <c r="G142" s="41"/>
      <c r="H142" s="28"/>
      <c r="I142" s="61">
        <f>SUM(B142:G142)</f>
        <v>5</v>
      </c>
    </row>
    <row r="143" spans="1:9" ht="15">
      <c r="A143" s="9" t="s">
        <v>35</v>
      </c>
      <c r="B143" s="83">
        <f>'[37]coeur de ville ss'!$F$4</f>
        <v>1</v>
      </c>
      <c r="C143" s="88"/>
      <c r="D143" s="41"/>
      <c r="E143" s="41"/>
      <c r="F143" s="41"/>
      <c r="G143" s="41"/>
      <c r="H143" s="28"/>
      <c r="I143" s="63">
        <f>SUM(B143:G143)</f>
        <v>1</v>
      </c>
    </row>
    <row r="144" spans="1:9" ht="15">
      <c r="A144" s="24" t="s">
        <v>185</v>
      </c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41"/>
      <c r="C145" s="41"/>
      <c r="D145" s="41"/>
      <c r="E145" s="41"/>
      <c r="F145" s="41"/>
      <c r="G145" s="41"/>
      <c r="H145" s="28"/>
      <c r="I145" s="61">
        <f>SUM(B145:G145)</f>
        <v>0</v>
      </c>
    </row>
    <row r="146" spans="1:9" ht="15">
      <c r="A146" s="21" t="s">
        <v>35</v>
      </c>
      <c r="B146" s="41"/>
      <c r="C146" s="41"/>
      <c r="D146" s="41"/>
      <c r="E146" s="41"/>
      <c r="F146" s="41"/>
      <c r="G146" s="41"/>
      <c r="H146" s="28"/>
      <c r="I146" s="63">
        <f>SUM(B146:G146)</f>
        <v>0</v>
      </c>
    </row>
    <row r="147" spans="1:9" ht="15">
      <c r="A147" s="146"/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v>0</v>
      </c>
      <c r="C148" s="41"/>
      <c r="D148" s="41"/>
      <c r="E148" s="41"/>
      <c r="F148" s="41"/>
      <c r="G148" s="41"/>
      <c r="H148" s="28"/>
      <c r="I148" s="61">
        <f>SUM(B148:G148)</f>
        <v>0</v>
      </c>
    </row>
    <row r="149" spans="1:9" ht="13.5" customHeight="1">
      <c r="A149" s="9" t="s">
        <v>35</v>
      </c>
      <c r="B149" s="82">
        <v>0</v>
      </c>
      <c r="C149" s="41"/>
      <c r="D149" s="41"/>
      <c r="E149" s="41"/>
      <c r="F149" s="41"/>
      <c r="G149" s="41"/>
      <c r="H149" s="28"/>
      <c r="I149" s="63">
        <f>SUM(B149:G149)</f>
        <v>0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v>0</v>
      </c>
      <c r="C151" s="41"/>
      <c r="D151" s="41"/>
      <c r="E151" s="41"/>
      <c r="F151" s="41"/>
      <c r="G151" s="41"/>
      <c r="H151" s="28"/>
      <c r="I151" s="61">
        <f>SUM(B151:G151)</f>
        <v>0</v>
      </c>
    </row>
    <row r="152" spans="1:10" ht="13.5" customHeight="1">
      <c r="A152" s="9" t="s">
        <v>35</v>
      </c>
      <c r="B152" s="82">
        <v>0</v>
      </c>
      <c r="C152" s="41"/>
      <c r="D152" s="41"/>
      <c r="E152" s="41"/>
      <c r="F152" s="41"/>
      <c r="G152" s="41"/>
      <c r="H152" s="28"/>
      <c r="I152" s="63">
        <f>SUM(B152:G152)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v>0</v>
      </c>
      <c r="C154" s="41"/>
      <c r="D154" s="41"/>
      <c r="E154" s="41"/>
      <c r="F154" s="41"/>
      <c r="G154" s="41"/>
      <c r="H154" s="28"/>
      <c r="I154" s="61">
        <f>SUM(B154:G154)</f>
        <v>0</v>
      </c>
    </row>
    <row r="155" spans="1:9" ht="13.5" customHeight="1">
      <c r="A155" s="9" t="s">
        <v>120</v>
      </c>
      <c r="B155" s="48">
        <v>0</v>
      </c>
      <c r="C155" s="41"/>
      <c r="D155" s="41"/>
      <c r="E155" s="41"/>
      <c r="F155" s="41"/>
      <c r="G155" s="41"/>
      <c r="H155" s="28"/>
      <c r="I155" s="63">
        <f>SUM(B155:G155)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v>0</v>
      </c>
      <c r="C157" s="41"/>
      <c r="D157" s="41"/>
      <c r="E157" s="41"/>
      <c r="F157" s="41"/>
      <c r="G157" s="41"/>
      <c r="H157" s="28"/>
      <c r="I157" s="61">
        <f>SUM(B157:G157)</f>
        <v>0</v>
      </c>
    </row>
    <row r="158" spans="1:9" ht="13.5" customHeight="1">
      <c r="A158" s="9" t="s">
        <v>120</v>
      </c>
      <c r="B158" s="48">
        <v>0</v>
      </c>
      <c r="C158" s="41"/>
      <c r="D158" s="41"/>
      <c r="E158" s="41"/>
      <c r="F158" s="41"/>
      <c r="G158" s="41"/>
      <c r="H158" s="28"/>
      <c r="I158" s="63">
        <f>SUM(B158:G158)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106" t="s">
        <v>117</v>
      </c>
      <c r="B160" s="106"/>
      <c r="C160" s="106"/>
      <c r="D160" s="106"/>
      <c r="E160" s="106"/>
      <c r="F160" s="106"/>
      <c r="G160" s="106"/>
      <c r="H160" s="151"/>
      <c r="I160" s="106"/>
    </row>
    <row r="161" spans="1:9" ht="15">
      <c r="A161" s="9" t="s">
        <v>53</v>
      </c>
      <c r="B161" s="23">
        <f>'[10]VG a la carte'!$AO$35+'[10]Journées packagées'!$H$24</f>
        <v>2339.5</v>
      </c>
      <c r="C161" s="41"/>
      <c r="D161" s="41"/>
      <c r="E161" s="41"/>
      <c r="F161" s="41"/>
      <c r="G161" s="42"/>
      <c r="H161" s="28"/>
      <c r="I161" s="92">
        <f>SUM(B161:G161)</f>
        <v>2339.5</v>
      </c>
    </row>
    <row r="162" spans="1:9" ht="15">
      <c r="A162" s="9" t="s">
        <v>55</v>
      </c>
      <c r="B162" s="23">
        <f>'[10]VG a la carte'!$AP$35+'[10]Journées packagées'!$I$24</f>
        <v>754</v>
      </c>
      <c r="C162" s="43"/>
      <c r="D162" s="43"/>
      <c r="E162" s="44"/>
      <c r="F162" s="43"/>
      <c r="G162" s="44"/>
      <c r="H162" s="28"/>
      <c r="I162" s="92">
        <f>SUM(B162:G162)</f>
        <v>754</v>
      </c>
    </row>
    <row r="163" spans="1:9" ht="15">
      <c r="A163" s="9" t="s">
        <v>56</v>
      </c>
      <c r="B163" s="23">
        <f>'[10]VG a la carte'!$AQ$35+'[10]Journées packagées'!$L$24</f>
        <v>1585.5</v>
      </c>
      <c r="C163" s="41"/>
      <c r="D163" s="41"/>
      <c r="E163" s="41"/>
      <c r="F163" s="41"/>
      <c r="G163" s="42"/>
      <c r="H163" s="28"/>
      <c r="I163" s="92">
        <f>SUM(B163:G163)</f>
        <v>1585.5</v>
      </c>
    </row>
    <row r="164" spans="1:9" ht="15">
      <c r="A164" s="9" t="s">
        <v>35</v>
      </c>
      <c r="B164" s="36">
        <f>'[10]VG a la carte'!$B$35+'[10]Journées packagées'!$B$24</f>
        <v>142</v>
      </c>
      <c r="C164" s="41"/>
      <c r="D164" s="41"/>
      <c r="E164" s="41"/>
      <c r="F164" s="41"/>
      <c r="G164" s="42"/>
      <c r="H164" s="28"/>
      <c r="I164" s="37">
        <f>SUM(B164:G164)</f>
        <v>142</v>
      </c>
    </row>
    <row r="165" spans="1:9" ht="15">
      <c r="A165" s="106" t="s">
        <v>118</v>
      </c>
      <c r="B165" s="106"/>
      <c r="C165" s="106"/>
      <c r="D165" s="106"/>
      <c r="E165" s="106"/>
      <c r="F165" s="106"/>
      <c r="G165" s="106"/>
      <c r="H165" s="151"/>
      <c r="I165" s="106"/>
    </row>
    <row r="166" spans="1:9" ht="15">
      <c r="A166" s="10" t="s">
        <v>58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41"/>
      <c r="C167" s="20"/>
      <c r="D167" s="20"/>
      <c r="E167" s="20"/>
      <c r="F167" s="20"/>
      <c r="G167" s="20"/>
      <c r="H167" s="20"/>
      <c r="I167" s="34">
        <f>SUM(B167:G167)</f>
        <v>0</v>
      </c>
    </row>
    <row r="168" spans="1:9" ht="15">
      <c r="A168" s="9" t="s">
        <v>35</v>
      </c>
      <c r="B168" s="41"/>
      <c r="C168" s="20"/>
      <c r="D168" s="20"/>
      <c r="E168" s="20"/>
      <c r="F168" s="20"/>
      <c r="G168" s="20"/>
      <c r="H168" s="28"/>
      <c r="I168" s="37">
        <f>SUM(B168:G168)</f>
        <v>0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41"/>
      <c r="C170" s="20"/>
      <c r="D170" s="20"/>
      <c r="E170" s="20"/>
      <c r="F170" s="20"/>
      <c r="G170" s="20"/>
      <c r="H170" s="20"/>
      <c r="I170" s="34">
        <f>SUM(B170:G170)</f>
        <v>0</v>
      </c>
    </row>
    <row r="171" spans="1:9" ht="15">
      <c r="A171" s="9" t="s">
        <v>35</v>
      </c>
      <c r="B171" s="41"/>
      <c r="C171" s="20"/>
      <c r="D171" s="20"/>
      <c r="E171" s="20"/>
      <c r="F171" s="20"/>
      <c r="G171" s="20"/>
      <c r="H171" s="28"/>
      <c r="I171" s="37">
        <f>SUM(B171:G171)</f>
        <v>0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159">
        <f>'[12]Hors saison'!$K$48</f>
        <v>72</v>
      </c>
      <c r="C173" s="20"/>
      <c r="D173" s="20"/>
      <c r="E173" s="20"/>
      <c r="F173" s="20"/>
      <c r="G173" s="20"/>
      <c r="H173" s="20"/>
      <c r="I173" s="34">
        <f>SUM(B173:G173)</f>
        <v>72</v>
      </c>
    </row>
    <row r="174" spans="1:9" ht="15">
      <c r="A174" s="9" t="s">
        <v>35</v>
      </c>
      <c r="B174" s="133">
        <f>'[12]Hors saison'!$B$48</f>
        <v>15</v>
      </c>
      <c r="C174" s="20"/>
      <c r="D174" s="20"/>
      <c r="E174" s="20"/>
      <c r="F174" s="20"/>
      <c r="G174" s="20"/>
      <c r="H174" s="28"/>
      <c r="I174" s="156">
        <f>SUM(B174:G174)</f>
        <v>15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41"/>
      <c r="C176" s="20"/>
      <c r="D176" s="20"/>
      <c r="E176" s="20"/>
      <c r="F176" s="20"/>
      <c r="G176" s="20"/>
      <c r="H176" s="20"/>
      <c r="I176" s="34">
        <f>SUM(B176:G176)</f>
        <v>0</v>
      </c>
    </row>
    <row r="177" spans="1:9" ht="15">
      <c r="A177" s="9" t="s">
        <v>35</v>
      </c>
      <c r="B177" s="41"/>
      <c r="C177" s="20"/>
      <c r="D177" s="20"/>
      <c r="E177" s="20"/>
      <c r="F177" s="20"/>
      <c r="G177" s="20"/>
      <c r="H177" s="28"/>
      <c r="I177" s="37">
        <f>SUM(B177:G177)</f>
        <v>0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125</v>
      </c>
      <c r="B179" s="102"/>
      <c r="C179" s="102"/>
      <c r="D179" s="102"/>
      <c r="E179" s="102"/>
      <c r="F179" s="102"/>
      <c r="G179" s="102"/>
      <c r="H179" s="102"/>
      <c r="I179" s="103"/>
    </row>
    <row r="180" spans="1:9" ht="30">
      <c r="A180" s="9" t="s">
        <v>135</v>
      </c>
      <c r="B180" s="99">
        <v>24</v>
      </c>
      <c r="C180" s="20"/>
      <c r="D180" s="20"/>
      <c r="E180" s="20"/>
      <c r="F180" s="20"/>
      <c r="G180" s="20"/>
      <c r="H180" s="20"/>
      <c r="I180" s="64">
        <f>SUM(B180)</f>
        <v>24</v>
      </c>
    </row>
    <row r="181" spans="1:9" ht="15">
      <c r="A181" s="9" t="s">
        <v>164</v>
      </c>
      <c r="B181" s="100">
        <f>B180*4</f>
        <v>96</v>
      </c>
      <c r="C181" s="20"/>
      <c r="D181" s="20"/>
      <c r="E181" s="20"/>
      <c r="F181" s="20"/>
      <c r="G181" s="20"/>
      <c r="H181" s="20"/>
      <c r="I181" s="101">
        <f aca="true" t="shared" si="8" ref="I181:I189">SUM(B181)</f>
        <v>96</v>
      </c>
    </row>
    <row r="182" spans="1:9" ht="15">
      <c r="A182" s="9" t="s">
        <v>136</v>
      </c>
      <c r="B182" s="99">
        <v>33</v>
      </c>
      <c r="C182" s="20"/>
      <c r="D182" s="20"/>
      <c r="E182" s="20"/>
      <c r="F182" s="20"/>
      <c r="G182" s="20"/>
      <c r="H182" s="20"/>
      <c r="I182" s="64">
        <f t="shared" si="8"/>
        <v>33</v>
      </c>
    </row>
    <row r="183" spans="1:9" ht="15">
      <c r="A183" s="9" t="s">
        <v>164</v>
      </c>
      <c r="B183" s="100">
        <f>B182*4</f>
        <v>132</v>
      </c>
      <c r="C183" s="20"/>
      <c r="D183" s="20"/>
      <c r="E183" s="20"/>
      <c r="F183" s="20"/>
      <c r="G183" s="20"/>
      <c r="H183" s="20"/>
      <c r="I183" s="101">
        <f t="shared" si="8"/>
        <v>132</v>
      </c>
    </row>
    <row r="184" spans="1:9" ht="15">
      <c r="A184" s="9" t="s">
        <v>137</v>
      </c>
      <c r="B184" s="99">
        <v>37</v>
      </c>
      <c r="C184" s="20"/>
      <c r="D184" s="20"/>
      <c r="E184" s="20"/>
      <c r="F184" s="20"/>
      <c r="G184" s="20"/>
      <c r="H184" s="20"/>
      <c r="I184" s="64">
        <f t="shared" si="8"/>
        <v>37</v>
      </c>
    </row>
    <row r="185" spans="1:9" ht="15">
      <c r="A185" s="9" t="s">
        <v>164</v>
      </c>
      <c r="B185" s="100">
        <f>B184*4</f>
        <v>148</v>
      </c>
      <c r="C185" s="20"/>
      <c r="D185" s="20"/>
      <c r="E185" s="20"/>
      <c r="F185" s="20"/>
      <c r="G185" s="20"/>
      <c r="H185" s="20"/>
      <c r="I185" s="101">
        <f t="shared" si="8"/>
        <v>148</v>
      </c>
    </row>
    <row r="186" spans="1:9" ht="15">
      <c r="A186" s="9" t="s">
        <v>138</v>
      </c>
      <c r="B186" s="99">
        <v>41</v>
      </c>
      <c r="C186" s="20"/>
      <c r="D186" s="20"/>
      <c r="E186" s="20"/>
      <c r="F186" s="20"/>
      <c r="G186" s="20"/>
      <c r="H186" s="20"/>
      <c r="I186" s="64">
        <f t="shared" si="8"/>
        <v>41</v>
      </c>
    </row>
    <row r="187" spans="1:9" ht="15">
      <c r="A187" s="9" t="s">
        <v>164</v>
      </c>
      <c r="B187" s="99">
        <f>B186*4</f>
        <v>164</v>
      </c>
      <c r="C187" s="20"/>
      <c r="D187" s="20"/>
      <c r="E187" s="20"/>
      <c r="F187" s="20"/>
      <c r="G187" s="20"/>
      <c r="H187" s="20"/>
      <c r="I187" s="64">
        <f t="shared" si="8"/>
        <v>164</v>
      </c>
    </row>
    <row r="188" spans="1:9" ht="15">
      <c r="A188" s="9" t="s">
        <v>163</v>
      </c>
      <c r="B188" s="99">
        <v>88</v>
      </c>
      <c r="C188" s="20"/>
      <c r="D188" s="20"/>
      <c r="E188" s="20"/>
      <c r="F188" s="20"/>
      <c r="G188" s="20"/>
      <c r="H188" s="20"/>
      <c r="I188" s="64">
        <f t="shared" si="8"/>
        <v>88</v>
      </c>
    </row>
    <row r="189" spans="1:9" ht="15">
      <c r="A189" s="9" t="s">
        <v>164</v>
      </c>
      <c r="B189" s="99">
        <f>B188*4</f>
        <v>352</v>
      </c>
      <c r="C189" s="20"/>
      <c r="D189" s="20"/>
      <c r="E189" s="20"/>
      <c r="F189" s="20"/>
      <c r="G189" s="20"/>
      <c r="H189" s="20"/>
      <c r="I189" s="64">
        <f t="shared" si="8"/>
        <v>352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49">
        <f>'[7]Pèlerins'!$L$173</f>
        <v>0</v>
      </c>
      <c r="C192" s="16"/>
      <c r="D192" s="16"/>
      <c r="E192" s="16"/>
      <c r="F192" s="16"/>
      <c r="G192" s="16"/>
      <c r="H192" s="16"/>
      <c r="I192" s="67">
        <f>SUM(B192)</f>
        <v>0</v>
      </c>
      <c r="J192" s="50"/>
    </row>
    <row r="193" spans="1:9" ht="15.75" customHeight="1">
      <c r="A193" s="21" t="s">
        <v>113</v>
      </c>
      <c r="B193" s="49">
        <f>'[7]Pèlerins'!$L$174</f>
        <v>0</v>
      </c>
      <c r="C193" s="16"/>
      <c r="D193" s="16"/>
      <c r="E193" s="16"/>
      <c r="F193" s="16"/>
      <c r="G193" s="16"/>
      <c r="H193" s="16"/>
      <c r="I193" s="67">
        <f>SUM(B193)</f>
        <v>0</v>
      </c>
    </row>
    <row r="194" spans="1:9" ht="15.75" customHeight="1">
      <c r="A194" s="9" t="s">
        <v>127</v>
      </c>
      <c r="B194" s="51">
        <f>SUM(B192*13)+(B193*5)</f>
        <v>0</v>
      </c>
      <c r="C194" s="33"/>
      <c r="D194" s="33"/>
      <c r="E194" s="33"/>
      <c r="F194" s="33"/>
      <c r="G194" s="33"/>
      <c r="H194" s="33"/>
      <c r="I194" s="71">
        <f>B194</f>
        <v>0</v>
      </c>
    </row>
    <row r="195" spans="1:9" ht="15.75" customHeight="1">
      <c r="A195" s="9" t="s">
        <v>146</v>
      </c>
      <c r="B195" s="51">
        <f>SUM(B192*12.6*5%)+(B193*5*5%)</f>
        <v>0</v>
      </c>
      <c r="C195" s="33"/>
      <c r="D195" s="33"/>
      <c r="E195" s="33"/>
      <c r="F195" s="33"/>
      <c r="G195" s="33"/>
      <c r="H195" s="33"/>
      <c r="I195" s="71">
        <f>B195</f>
        <v>0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23">
        <f>'[38]Ventes St Sever'!$AA$298</f>
        <v>736.6500000000003</v>
      </c>
      <c r="C198" s="23">
        <f>'[38]Ventes Hagetmau'!$Z$123</f>
        <v>15</v>
      </c>
      <c r="D198" s="23">
        <f>'[38]Ventes Amou'!$Z$196</f>
        <v>47.7</v>
      </c>
      <c r="E198" s="33"/>
      <c r="F198" s="33"/>
      <c r="G198" s="33"/>
      <c r="H198" s="33"/>
      <c r="I198" s="34">
        <f>SUM(B198:G198)</f>
        <v>799.3500000000004</v>
      </c>
    </row>
    <row r="199" spans="1:9" ht="15">
      <c r="A199" s="6" t="s">
        <v>54</v>
      </c>
      <c r="B199" s="19">
        <f>'[38]Ventes St Sever'!$Z$298</f>
        <v>152</v>
      </c>
      <c r="C199" s="76">
        <f>'[38]Ventes Hagetmau'!$Y$123</f>
        <v>7</v>
      </c>
      <c r="D199" s="76">
        <f>'[38]Ventes Amou'!$Y$196</f>
        <v>8</v>
      </c>
      <c r="E199" s="33"/>
      <c r="F199" s="33"/>
      <c r="G199" s="33"/>
      <c r="H199" s="33"/>
      <c r="I199" s="74">
        <f>SUM(B199:G199)</f>
        <v>167</v>
      </c>
    </row>
    <row r="200" spans="1:11" ht="15">
      <c r="A200" s="164" t="s">
        <v>60</v>
      </c>
      <c r="B200" s="164"/>
      <c r="C200" s="164"/>
      <c r="D200" s="164"/>
      <c r="E200" s="164"/>
      <c r="F200" s="164"/>
      <c r="G200" s="164"/>
      <c r="H200" s="164"/>
      <c r="I200" s="164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153"/>
      <c r="I202" s="97">
        <f>SUM(B202:G202)</f>
        <v>0</v>
      </c>
      <c r="J202" s="72"/>
      <c r="K202" s="77"/>
    </row>
    <row r="203" spans="1:11" ht="15">
      <c r="A203" s="9" t="s">
        <v>121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/>
      <c r="I203" s="73">
        <f>SUM(B203:G203)</f>
        <v>0</v>
      </c>
      <c r="J203" s="72"/>
      <c r="K203" s="77"/>
    </row>
    <row r="204" spans="1:9" ht="15">
      <c r="A204" s="9" t="s">
        <v>35</v>
      </c>
      <c r="B204" s="55">
        <v>0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/>
      <c r="I204" s="64">
        <f>SUM(B204:G204)</f>
        <v>0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/>
      <c r="I206" s="73">
        <f aca="true" t="shared" si="9" ref="I206:I211">SUM(B206:G206)</f>
        <v>0</v>
      </c>
    </row>
    <row r="207" spans="1:9" ht="15">
      <c r="A207" s="9" t="s">
        <v>62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/>
      <c r="I207" s="73">
        <f t="shared" si="9"/>
        <v>0</v>
      </c>
    </row>
    <row r="208" spans="1:9" ht="15">
      <c r="A208" s="9" t="s">
        <v>63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/>
      <c r="I208" s="73">
        <f t="shared" si="9"/>
        <v>0</v>
      </c>
    </row>
    <row r="209" spans="1:9" ht="15">
      <c r="A209" s="9" t="s">
        <v>65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/>
      <c r="I209" s="73">
        <f t="shared" si="9"/>
        <v>0</v>
      </c>
    </row>
    <row r="210" spans="1:9" ht="15">
      <c r="A210" s="9" t="s">
        <v>148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/>
      <c r="I210" s="73">
        <f t="shared" si="9"/>
        <v>0</v>
      </c>
    </row>
    <row r="211" spans="1:9" ht="15">
      <c r="A211" s="9" t="s">
        <v>149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/>
      <c r="I211" s="73">
        <f t="shared" si="9"/>
        <v>0</v>
      </c>
    </row>
    <row r="212" spans="1:9" ht="15">
      <c r="A212" s="9" t="s">
        <v>157</v>
      </c>
      <c r="B212" s="54">
        <v>0</v>
      </c>
      <c r="C212" s="54">
        <v>0</v>
      </c>
      <c r="D212" s="54">
        <v>0</v>
      </c>
      <c r="E212" s="54">
        <v>0</v>
      </c>
      <c r="F212" s="54">
        <v>0</v>
      </c>
      <c r="G212" s="54">
        <v>0</v>
      </c>
      <c r="H212" s="54"/>
      <c r="I212" s="73">
        <f>SUM(B212:G212)</f>
        <v>0</v>
      </c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 aca="true" t="shared" si="10" ref="B218:G218">SUM(B206:B217)</f>
        <v>0</v>
      </c>
      <c r="C218" s="73">
        <f t="shared" si="10"/>
        <v>0</v>
      </c>
      <c r="D218" s="73">
        <f t="shared" si="10"/>
        <v>0</v>
      </c>
      <c r="E218" s="73">
        <f t="shared" si="10"/>
        <v>0</v>
      </c>
      <c r="F218" s="73">
        <f t="shared" si="10"/>
        <v>0</v>
      </c>
      <c r="G218" s="73">
        <f t="shared" si="10"/>
        <v>0</v>
      </c>
      <c r="H218" s="73"/>
      <c r="I218" s="73">
        <f>SUM(B218:G218)</f>
        <v>0</v>
      </c>
    </row>
    <row r="219" spans="1:9" ht="15">
      <c r="A219" s="6" t="s">
        <v>55</v>
      </c>
      <c r="B219" s="73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/>
      <c r="I219" s="73">
        <f>SUM(B219:G219)</f>
        <v>0</v>
      </c>
    </row>
    <row r="220" spans="1:9" ht="15">
      <c r="A220" s="6" t="s">
        <v>69</v>
      </c>
      <c r="B220" s="64">
        <v>0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/>
      <c r="I220" s="64">
        <f>SUM(B220:G220)</f>
        <v>0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v>0</v>
      </c>
      <c r="C222" s="73">
        <v>0</v>
      </c>
      <c r="D222" s="73">
        <v>0</v>
      </c>
      <c r="E222" s="33"/>
      <c r="F222" s="33"/>
      <c r="G222" s="33"/>
      <c r="H222" s="33"/>
      <c r="I222" s="73">
        <f>SUM(B222:G222)</f>
        <v>0</v>
      </c>
    </row>
    <row r="223" spans="1:9" ht="15">
      <c r="A223" s="6" t="s">
        <v>55</v>
      </c>
      <c r="B223" s="73">
        <v>0</v>
      </c>
      <c r="C223" s="73">
        <v>0</v>
      </c>
      <c r="D223" s="73">
        <v>0</v>
      </c>
      <c r="E223" s="33"/>
      <c r="F223" s="33"/>
      <c r="G223" s="33"/>
      <c r="H223" s="33"/>
      <c r="I223" s="73">
        <f>SUM(B223:G223)</f>
        <v>0</v>
      </c>
    </row>
    <row r="224" spans="1:9" ht="15">
      <c r="A224" s="6" t="s">
        <v>69</v>
      </c>
      <c r="B224" s="64">
        <v>0</v>
      </c>
      <c r="C224" s="64">
        <v>0</v>
      </c>
      <c r="D224" s="64">
        <v>0</v>
      </c>
      <c r="E224" s="20"/>
      <c r="F224" s="20"/>
      <c r="G224" s="20"/>
      <c r="H224" s="20"/>
      <c r="I224" s="64">
        <f>SUM(B224:G224)</f>
        <v>0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/>
      <c r="I226" s="73">
        <f aca="true" t="shared" si="11" ref="I226:I250">SUM(B226:G226)</f>
        <v>0</v>
      </c>
    </row>
    <row r="227" spans="1:9" ht="15">
      <c r="A227" s="9" t="s">
        <v>161</v>
      </c>
      <c r="B227" s="54">
        <v>0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/>
      <c r="I227" s="73">
        <f t="shared" si="11"/>
        <v>0</v>
      </c>
    </row>
    <row r="228" spans="1:9" ht="15">
      <c r="A228" s="9" t="s">
        <v>162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/>
      <c r="I228" s="73">
        <f t="shared" si="11"/>
        <v>0</v>
      </c>
    </row>
    <row r="229" spans="1:9" ht="15">
      <c r="A229" s="9" t="s">
        <v>199</v>
      </c>
      <c r="B229" s="5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/>
      <c r="I229" s="73">
        <f t="shared" si="11"/>
        <v>0</v>
      </c>
    </row>
    <row r="230" spans="1:9" ht="15">
      <c r="A230" s="9" t="s">
        <v>191</v>
      </c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/>
      <c r="I230" s="73">
        <f t="shared" si="11"/>
        <v>0</v>
      </c>
    </row>
    <row r="231" spans="1:9" ht="15">
      <c r="A231" s="9" t="s">
        <v>190</v>
      </c>
      <c r="B231" s="54">
        <v>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/>
      <c r="I231" s="73">
        <f t="shared" si="11"/>
        <v>0</v>
      </c>
    </row>
    <row r="232" spans="1:9" ht="15">
      <c r="A232" s="9" t="s">
        <v>206</v>
      </c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/>
      <c r="I232" s="73">
        <f t="shared" si="11"/>
        <v>0</v>
      </c>
    </row>
    <row r="233" spans="1:9" ht="15">
      <c r="A233" s="9" t="s">
        <v>213</v>
      </c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/>
      <c r="I233" s="73">
        <f t="shared" si="11"/>
        <v>0</v>
      </c>
    </row>
    <row r="234" spans="1:9" ht="15">
      <c r="A234" s="9"/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/>
      <c r="I234" s="73">
        <f t="shared" si="11"/>
        <v>0</v>
      </c>
    </row>
    <row r="235" spans="1:9" ht="15">
      <c r="A235" s="9"/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/>
      <c r="I235" s="73">
        <f t="shared" si="11"/>
        <v>0</v>
      </c>
    </row>
    <row r="236" spans="1:9" ht="15">
      <c r="A236" s="9"/>
      <c r="B236" s="54">
        <v>0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/>
      <c r="I236" s="73">
        <f t="shared" si="11"/>
        <v>0</v>
      </c>
    </row>
    <row r="237" spans="1:9" ht="15">
      <c r="A237" s="9"/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/>
      <c r="I237" s="73">
        <f t="shared" si="11"/>
        <v>0</v>
      </c>
    </row>
    <row r="238" spans="1:9" ht="15">
      <c r="A238" s="9"/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/>
      <c r="I238" s="73">
        <f t="shared" si="11"/>
        <v>0</v>
      </c>
    </row>
    <row r="239" spans="1:9" ht="15">
      <c r="A239" s="9"/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/>
      <c r="I239" s="73">
        <f t="shared" si="11"/>
        <v>0</v>
      </c>
    </row>
    <row r="240" spans="1:9" ht="15">
      <c r="A240" s="9"/>
      <c r="B240" s="54">
        <v>0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/>
      <c r="I240" s="73">
        <f t="shared" si="11"/>
        <v>0</v>
      </c>
    </row>
    <row r="241" spans="1:9" ht="15">
      <c r="A241" s="9"/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/>
      <c r="I241" s="73">
        <f t="shared" si="11"/>
        <v>0</v>
      </c>
    </row>
    <row r="242" spans="1:9" ht="15">
      <c r="A242" s="9"/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/>
      <c r="I242" s="73">
        <f t="shared" si="11"/>
        <v>0</v>
      </c>
    </row>
    <row r="243" spans="1:9" ht="15">
      <c r="A243" s="9"/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/>
      <c r="I243" s="73">
        <f t="shared" si="11"/>
        <v>0</v>
      </c>
    </row>
    <row r="244" spans="1:9" ht="15">
      <c r="A244" s="9"/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/>
      <c r="I244" s="73">
        <f t="shared" si="11"/>
        <v>0</v>
      </c>
    </row>
    <row r="245" spans="1:9" ht="15">
      <c r="A245" s="9"/>
      <c r="B245" s="54">
        <v>0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/>
      <c r="I245" s="73">
        <f t="shared" si="11"/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f>SUM(B226:B245)</f>
        <v>0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/>
      <c r="I248" s="73">
        <f t="shared" si="11"/>
        <v>0</v>
      </c>
    </row>
    <row r="249" spans="1:9" ht="15">
      <c r="A249" s="6" t="s">
        <v>55</v>
      </c>
      <c r="B249" s="73">
        <v>0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/>
      <c r="I249" s="73">
        <f t="shared" si="11"/>
        <v>0</v>
      </c>
    </row>
    <row r="250" spans="1:9" ht="15">
      <c r="A250" s="6" t="s">
        <v>69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/>
      <c r="I250" s="64">
        <f t="shared" si="11"/>
        <v>0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v>0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/>
      <c r="I252" s="73">
        <f aca="true" t="shared" si="12" ref="I252:I262">SUM(B252:G252)</f>
        <v>0</v>
      </c>
    </row>
    <row r="253" spans="1:9" ht="15">
      <c r="A253" s="9"/>
      <c r="B253" s="54">
        <v>0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/>
      <c r="I253" s="73">
        <f t="shared" si="12"/>
        <v>0</v>
      </c>
    </row>
    <row r="254" spans="1:9" ht="15">
      <c r="A254" s="9"/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/>
      <c r="I254" s="73">
        <f t="shared" si="12"/>
        <v>0</v>
      </c>
    </row>
    <row r="255" spans="1:9" ht="15">
      <c r="A255" s="9"/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/>
      <c r="I255" s="73">
        <f t="shared" si="12"/>
        <v>0</v>
      </c>
    </row>
    <row r="256" spans="1:9" ht="15">
      <c r="A256" s="9"/>
      <c r="B256" s="54">
        <v>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/>
      <c r="I256" s="73">
        <f t="shared" si="12"/>
        <v>0</v>
      </c>
    </row>
    <row r="257" spans="1:9" ht="15">
      <c r="A257" s="9"/>
      <c r="B257" s="54">
        <v>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/>
      <c r="I257" s="73">
        <f t="shared" si="12"/>
        <v>0</v>
      </c>
    </row>
    <row r="258" spans="1:9" ht="15">
      <c r="A258" s="9"/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/>
      <c r="I258" s="73">
        <f t="shared" si="12"/>
        <v>0</v>
      </c>
    </row>
    <row r="259" spans="1:9" ht="15">
      <c r="A259" s="9"/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/>
      <c r="I259" s="73">
        <f t="shared" si="12"/>
        <v>0</v>
      </c>
    </row>
    <row r="260" spans="1:9" ht="15">
      <c r="A260" s="6" t="s">
        <v>68</v>
      </c>
      <c r="B260" s="73">
        <f aca="true" t="shared" si="13" ref="B260:G260">SUM(B252:B259)</f>
        <v>0</v>
      </c>
      <c r="C260" s="73">
        <f t="shared" si="13"/>
        <v>0</v>
      </c>
      <c r="D260" s="73">
        <f t="shared" si="13"/>
        <v>0</v>
      </c>
      <c r="E260" s="73">
        <f t="shared" si="13"/>
        <v>0</v>
      </c>
      <c r="F260" s="73">
        <f t="shared" si="13"/>
        <v>0</v>
      </c>
      <c r="G260" s="73">
        <f t="shared" si="13"/>
        <v>0</v>
      </c>
      <c r="H260" s="73"/>
      <c r="I260" s="73">
        <f t="shared" si="12"/>
        <v>0</v>
      </c>
    </row>
    <row r="261" spans="1:9" ht="15">
      <c r="A261" s="6" t="s">
        <v>55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/>
      <c r="I261" s="73">
        <f t="shared" si="12"/>
        <v>0</v>
      </c>
    </row>
    <row r="262" spans="1:9" ht="15">
      <c r="A262" s="6" t="s">
        <v>69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/>
      <c r="I262" s="64">
        <f t="shared" si="12"/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v>0</v>
      </c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/>
      <c r="I264" s="73">
        <f aca="true" t="shared" si="14" ref="I264:I275">SUM(B264:G264)</f>
        <v>0</v>
      </c>
    </row>
    <row r="265" spans="1:9" ht="15">
      <c r="A265" s="116" t="s">
        <v>156</v>
      </c>
      <c r="B265" s="54">
        <v>0</v>
      </c>
      <c r="C265" s="54">
        <v>0</v>
      </c>
      <c r="D265" s="54">
        <f>'[7] Location tennis Amou'!$C$14</f>
        <v>8</v>
      </c>
      <c r="E265" s="54">
        <v>0</v>
      </c>
      <c r="F265" s="54">
        <v>0</v>
      </c>
      <c r="G265" s="54">
        <v>0</v>
      </c>
      <c r="H265" s="54"/>
      <c r="I265" s="73">
        <f t="shared" si="14"/>
        <v>8</v>
      </c>
    </row>
    <row r="266" spans="1:9" ht="15">
      <c r="A266" s="9"/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/>
      <c r="I266" s="73">
        <f t="shared" si="14"/>
        <v>0</v>
      </c>
    </row>
    <row r="267" spans="1:9" ht="15">
      <c r="A267" s="9"/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/>
      <c r="I267" s="73">
        <f t="shared" si="14"/>
        <v>0</v>
      </c>
    </row>
    <row r="268" spans="1:9" ht="15">
      <c r="A268" s="9"/>
      <c r="B268" s="54">
        <v>0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/>
      <c r="I268" s="73">
        <f t="shared" si="14"/>
        <v>0</v>
      </c>
    </row>
    <row r="269" spans="1:9" ht="15">
      <c r="A269" s="9"/>
      <c r="B269" s="54">
        <v>0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/>
      <c r="I269" s="73">
        <f t="shared" si="14"/>
        <v>0</v>
      </c>
    </row>
    <row r="270" spans="1:9" ht="15">
      <c r="A270" s="9"/>
      <c r="B270" s="54">
        <v>0</v>
      </c>
      <c r="C270" s="54">
        <v>0</v>
      </c>
      <c r="D270" s="54">
        <v>0</v>
      </c>
      <c r="E270" s="54">
        <v>0</v>
      </c>
      <c r="F270" s="54">
        <v>0</v>
      </c>
      <c r="G270" s="54">
        <v>0</v>
      </c>
      <c r="H270" s="54"/>
      <c r="I270" s="73">
        <f>SUM(B270:G270)</f>
        <v>0</v>
      </c>
    </row>
    <row r="271" spans="1:9" ht="15">
      <c r="A271" s="9"/>
      <c r="B271" s="54">
        <v>0</v>
      </c>
      <c r="C271" s="54">
        <v>0</v>
      </c>
      <c r="D271" s="54">
        <v>0</v>
      </c>
      <c r="E271" s="54">
        <v>0</v>
      </c>
      <c r="F271" s="54">
        <v>0</v>
      </c>
      <c r="G271" s="54">
        <v>0</v>
      </c>
      <c r="H271" s="54"/>
      <c r="I271" s="73">
        <f>SUM(B271:G271)</f>
        <v>0</v>
      </c>
    </row>
    <row r="272" spans="1:9" ht="15">
      <c r="A272" s="9"/>
      <c r="B272" s="54">
        <v>0</v>
      </c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/>
      <c r="I272" s="73">
        <f t="shared" si="14"/>
        <v>0</v>
      </c>
    </row>
    <row r="273" spans="1:9" ht="15">
      <c r="A273" s="6" t="s">
        <v>68</v>
      </c>
      <c r="B273" s="73">
        <f aca="true" t="shared" si="15" ref="B273:G273">SUM(B264:B272)</f>
        <v>0</v>
      </c>
      <c r="C273" s="73">
        <f t="shared" si="15"/>
        <v>0</v>
      </c>
      <c r="D273" s="73">
        <f t="shared" si="15"/>
        <v>8</v>
      </c>
      <c r="E273" s="73">
        <f t="shared" si="15"/>
        <v>0</v>
      </c>
      <c r="F273" s="73">
        <f t="shared" si="15"/>
        <v>0</v>
      </c>
      <c r="G273" s="73">
        <f t="shared" si="15"/>
        <v>0</v>
      </c>
      <c r="H273" s="73"/>
      <c r="I273" s="73">
        <f t="shared" si="14"/>
        <v>8</v>
      </c>
    </row>
    <row r="274" spans="1:9" ht="15">
      <c r="A274" s="6" t="s">
        <v>55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/>
      <c r="I274" s="73">
        <f t="shared" si="14"/>
        <v>0</v>
      </c>
    </row>
    <row r="275" spans="1:9" ht="15">
      <c r="A275" s="6" t="s">
        <v>69</v>
      </c>
      <c r="B275" s="64">
        <v>0</v>
      </c>
      <c r="C275" s="64">
        <v>0</v>
      </c>
      <c r="D275" s="64">
        <f>'[7] Location tennis Amou'!$B$14</f>
        <v>1</v>
      </c>
      <c r="E275" s="64">
        <v>0</v>
      </c>
      <c r="F275" s="64">
        <v>0</v>
      </c>
      <c r="G275" s="64">
        <v>0</v>
      </c>
      <c r="H275" s="64"/>
      <c r="I275" s="64">
        <f t="shared" si="14"/>
        <v>1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v>0</v>
      </c>
      <c r="C279" s="19">
        <v>0</v>
      </c>
      <c r="D279" s="19">
        <v>0</v>
      </c>
      <c r="E279" s="19">
        <v>0</v>
      </c>
      <c r="F279" s="16"/>
      <c r="G279" s="16"/>
      <c r="H279" s="16"/>
      <c r="I279" s="35">
        <f>SUM(B279:G279)</f>
        <v>0</v>
      </c>
    </row>
    <row r="280" spans="1:9" ht="15">
      <c r="A280" s="6" t="s">
        <v>10</v>
      </c>
      <c r="B280" s="19">
        <v>0</v>
      </c>
      <c r="C280" s="19">
        <v>0</v>
      </c>
      <c r="D280" s="19">
        <v>0</v>
      </c>
      <c r="E280" s="19">
        <v>0</v>
      </c>
      <c r="F280" s="16"/>
      <c r="G280" s="16"/>
      <c r="H280" s="16"/>
      <c r="I280" s="35">
        <f>SUM(B280:G280)</f>
        <v>0</v>
      </c>
    </row>
    <row r="281" spans="1:9" ht="15">
      <c r="A281" s="6" t="s">
        <v>9</v>
      </c>
      <c r="B281" s="19">
        <v>4</v>
      </c>
      <c r="C281" s="16"/>
      <c r="D281" s="16"/>
      <c r="E281" s="16"/>
      <c r="F281" s="16"/>
      <c r="G281" s="16"/>
      <c r="H281" s="16"/>
      <c r="I281" s="35">
        <f>SUM(B281:G281)</f>
        <v>4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15">
      <c r="A283" s="6" t="s">
        <v>3</v>
      </c>
      <c r="B283" s="19">
        <v>0</v>
      </c>
      <c r="C283" s="19">
        <v>0</v>
      </c>
      <c r="D283" s="19">
        <v>0</v>
      </c>
      <c r="E283" s="16"/>
      <c r="F283" s="16"/>
      <c r="G283" s="16"/>
      <c r="H283" s="16"/>
      <c r="I283" s="35">
        <f>SUM(B283:G283)</f>
        <v>0</v>
      </c>
    </row>
    <row r="284" spans="1:9" ht="30">
      <c r="A284" s="6" t="s">
        <v>4</v>
      </c>
      <c r="B284" s="19">
        <v>0</v>
      </c>
      <c r="C284" s="19">
        <v>0</v>
      </c>
      <c r="D284" s="19">
        <v>0</v>
      </c>
      <c r="E284" s="16"/>
      <c r="F284" s="16"/>
      <c r="G284" s="16"/>
      <c r="H284" s="16"/>
      <c r="I284" s="35">
        <f>SUM(B284:G284)</f>
        <v>0</v>
      </c>
    </row>
    <row r="285" spans="1:9" ht="18.75" customHeight="1">
      <c r="A285" t="s">
        <v>12</v>
      </c>
      <c r="B285" s="17">
        <v>0</v>
      </c>
      <c r="C285" s="17">
        <v>0</v>
      </c>
      <c r="D285" s="17">
        <v>0</v>
      </c>
      <c r="E285" s="16"/>
      <c r="F285" s="16"/>
      <c r="G285" s="16"/>
      <c r="H285" s="16"/>
      <c r="I285" s="35">
        <f>SUM(B285:G285)</f>
        <v>0</v>
      </c>
    </row>
    <row r="286" spans="1:9" ht="15" customHeight="1">
      <c r="A286" t="s">
        <v>6</v>
      </c>
      <c r="B286" s="31">
        <v>0</v>
      </c>
      <c r="C286" s="31">
        <v>0</v>
      </c>
      <c r="D286" s="31">
        <v>0</v>
      </c>
      <c r="E286" s="16"/>
      <c r="F286" s="16"/>
      <c r="G286" s="16"/>
      <c r="H286" s="16"/>
      <c r="I286" s="35">
        <f>SUM(B286:G286)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v>0</v>
      </c>
      <c r="C288" s="16"/>
      <c r="D288" s="16"/>
      <c r="E288" s="16"/>
      <c r="F288" s="16"/>
      <c r="G288" s="16"/>
      <c r="H288" s="16"/>
      <c r="I288" s="69">
        <f>SUM(B288:G288)</f>
        <v>0</v>
      </c>
    </row>
    <row r="289" spans="1:9" ht="15">
      <c r="A289" s="13" t="s">
        <v>108</v>
      </c>
      <c r="B289" s="70">
        <v>0</v>
      </c>
      <c r="C289" s="16"/>
      <c r="D289" s="16"/>
      <c r="E289" s="16"/>
      <c r="F289" s="16"/>
      <c r="G289" s="16"/>
      <c r="H289" s="16"/>
      <c r="I289" s="69">
        <f>SUM(B289:G289)</f>
        <v>0</v>
      </c>
    </row>
    <row r="290" spans="1:9" ht="15">
      <c r="A290" s="13" t="s">
        <v>109</v>
      </c>
      <c r="B290" s="70">
        <v>0</v>
      </c>
      <c r="C290" s="16"/>
      <c r="D290" s="16"/>
      <c r="E290" s="16"/>
      <c r="F290" s="16"/>
      <c r="G290" s="16"/>
      <c r="H290" s="16"/>
      <c r="I290" s="69">
        <f>SUM(B290:G290)</f>
        <v>0</v>
      </c>
    </row>
    <row r="291" spans="1:9" ht="15">
      <c r="A291" s="13" t="s">
        <v>110</v>
      </c>
      <c r="B291" s="70">
        <v>0</v>
      </c>
      <c r="C291" s="16"/>
      <c r="D291" s="16"/>
      <c r="E291" s="16"/>
      <c r="F291" s="16"/>
      <c r="G291" s="16"/>
      <c r="H291" s="16"/>
      <c r="I291" s="69">
        <f>SUM(B291:G291)</f>
        <v>0</v>
      </c>
    </row>
    <row r="292" spans="1:9" ht="15">
      <c r="A292" s="7" t="s">
        <v>106</v>
      </c>
      <c r="B292" s="70">
        <v>0</v>
      </c>
      <c r="C292" s="16"/>
      <c r="D292" s="16"/>
      <c r="E292" s="16"/>
      <c r="F292" s="16"/>
      <c r="G292" s="16"/>
      <c r="H292" s="16"/>
      <c r="I292" s="69">
        <f>SUM(B292:G292)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/>
      <c r="C295" s="17"/>
      <c r="D295" s="17"/>
      <c r="E295" s="16"/>
      <c r="F295" s="16"/>
      <c r="G295" s="16"/>
      <c r="H295" s="16"/>
      <c r="I295" s="68"/>
    </row>
    <row r="296" spans="1:9" ht="15">
      <c r="A296" s="45" t="s">
        <v>99</v>
      </c>
      <c r="B296" s="17"/>
      <c r="C296" s="17"/>
      <c r="D296" s="17"/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v>0</v>
      </c>
      <c r="C297" s="17">
        <v>0</v>
      </c>
      <c r="D297" s="17">
        <v>0</v>
      </c>
      <c r="E297" s="16"/>
      <c r="F297" s="16"/>
      <c r="G297" s="16"/>
      <c r="H297" s="16"/>
      <c r="I297" s="68">
        <f>SUM(B297:G297)</f>
        <v>0</v>
      </c>
    </row>
    <row r="298" spans="1:9" ht="15">
      <c r="A298" s="45" t="s">
        <v>98</v>
      </c>
      <c r="B298" s="17"/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/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v>0</v>
      </c>
      <c r="C300" s="17">
        <v>0</v>
      </c>
      <c r="D300" s="17">
        <v>0</v>
      </c>
      <c r="E300" s="16"/>
      <c r="F300" s="16"/>
      <c r="G300" s="16"/>
      <c r="H300" s="16"/>
      <c r="I300" s="68">
        <f>SUM(B300:G300)</f>
        <v>0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v>0</v>
      </c>
      <c r="C303" s="17">
        <v>0</v>
      </c>
      <c r="D303" s="17">
        <v>0</v>
      </c>
      <c r="E303" s="16"/>
      <c r="F303" s="16"/>
      <c r="G303" s="16"/>
      <c r="H303" s="16"/>
      <c r="I303" s="68">
        <f>SUM(B303:G303)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/>
      <c r="C306" s="120"/>
      <c r="D306" s="120"/>
      <c r="E306" s="120"/>
      <c r="F306" s="120"/>
      <c r="G306" s="120"/>
      <c r="H306" s="120"/>
      <c r="I306" s="117">
        <f>SUM(B306)</f>
        <v>0</v>
      </c>
    </row>
    <row r="307" spans="1:9" ht="15">
      <c r="A307" s="118" t="s">
        <v>167</v>
      </c>
      <c r="B307" s="119"/>
      <c r="C307" s="120"/>
      <c r="D307" s="120"/>
      <c r="E307" s="120"/>
      <c r="F307" s="120"/>
      <c r="G307" s="120"/>
      <c r="H307" s="120"/>
      <c r="I307" s="117">
        <f>SUM(B307)</f>
        <v>0</v>
      </c>
    </row>
    <row r="308" spans="1:9" ht="15">
      <c r="A308" s="118" t="s">
        <v>168</v>
      </c>
      <c r="B308" s="117"/>
      <c r="C308" s="120"/>
      <c r="D308" s="120"/>
      <c r="E308" s="120"/>
      <c r="F308" s="120"/>
      <c r="G308" s="120"/>
      <c r="H308" s="120"/>
      <c r="I308" s="117">
        <f>SUM(B308)</f>
        <v>0</v>
      </c>
    </row>
    <row r="309" spans="1:9" ht="15">
      <c r="A309" s="118" t="s">
        <v>169</v>
      </c>
      <c r="B309" s="121"/>
      <c r="C309" s="120"/>
      <c r="D309" s="120"/>
      <c r="E309" s="120"/>
      <c r="F309" s="120"/>
      <c r="G309" s="120"/>
      <c r="H309" s="120"/>
      <c r="I309" s="117">
        <f>SUM(B309)</f>
        <v>0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/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/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/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/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I306+I311</f>
        <v>0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I307+I312</f>
        <v>0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I308+I313</f>
        <v>0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I309+I314</f>
        <v>0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70:I70"/>
    <mergeCell ref="A84:I84"/>
    <mergeCell ref="A119:I119"/>
    <mergeCell ref="A191:I191"/>
    <mergeCell ref="A197:I197"/>
    <mergeCell ref="A200:I200"/>
    <mergeCell ref="A277:I277"/>
    <mergeCell ref="A278:I278"/>
    <mergeCell ref="A282:I282"/>
    <mergeCell ref="A287:I287"/>
    <mergeCell ref="A293:I293"/>
    <mergeCell ref="A304:I304"/>
    <mergeCell ref="A321:I321"/>
    <mergeCell ref="A322:I322"/>
    <mergeCell ref="A323:I323"/>
    <mergeCell ref="A324:I324"/>
    <mergeCell ref="A325:I325"/>
    <mergeCell ref="A326:I326"/>
    <mergeCell ref="A333:I333"/>
    <mergeCell ref="A334:I334"/>
    <mergeCell ref="A335:I335"/>
    <mergeCell ref="A327:I327"/>
    <mergeCell ref="A328:I328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="85" zoomScaleNormal="85" zoomScalePageLayoutView="0" workbookViewId="0" topLeftCell="A181">
      <selection activeCell="C307" sqref="C307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203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v>0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/>
      <c r="C28" s="16"/>
      <c r="D28" s="16"/>
      <c r="E28" s="16"/>
      <c r="F28" s="16"/>
      <c r="G28" s="16"/>
      <c r="H28" s="16"/>
      <c r="I28" s="29">
        <f>SUM(B28)</f>
        <v>0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>SUM(B33:B34)</f>
        <v>233</v>
      </c>
      <c r="C32" s="15">
        <f>SUM(C33:C34)</f>
        <v>39</v>
      </c>
      <c r="D32" s="15">
        <f>SUM(D33:D34)</f>
        <v>9</v>
      </c>
      <c r="E32" s="14"/>
      <c r="F32" s="14"/>
      <c r="G32" s="14"/>
      <c r="H32" s="14"/>
      <c r="I32" s="15">
        <f aca="true" t="shared" si="0" ref="I32:I37">SUM(B32:G32)</f>
        <v>281</v>
      </c>
    </row>
    <row r="33" spans="1:9" ht="15">
      <c r="A33" s="9" t="s">
        <v>14</v>
      </c>
      <c r="B33" s="18">
        <v>192</v>
      </c>
      <c r="C33" s="18">
        <v>28</v>
      </c>
      <c r="D33" s="18">
        <v>9</v>
      </c>
      <c r="E33" s="14"/>
      <c r="F33" s="38"/>
      <c r="G33" s="38"/>
      <c r="H33" s="38"/>
      <c r="I33" s="15">
        <f t="shared" si="0"/>
        <v>229</v>
      </c>
    </row>
    <row r="34" spans="1:9" ht="15">
      <c r="A34" s="9" t="s">
        <v>15</v>
      </c>
      <c r="B34" s="18">
        <v>41</v>
      </c>
      <c r="C34" s="18">
        <v>11</v>
      </c>
      <c r="D34" s="18">
        <v>0</v>
      </c>
      <c r="E34" s="14"/>
      <c r="F34" s="38"/>
      <c r="G34" s="38"/>
      <c r="H34" s="38"/>
      <c r="I34" s="15">
        <f t="shared" si="0"/>
        <v>52</v>
      </c>
    </row>
    <row r="35" spans="1:9" ht="15">
      <c r="A35" s="10" t="s">
        <v>35</v>
      </c>
      <c r="B35" s="15">
        <f>SUM(B36:B37)</f>
        <v>351</v>
      </c>
      <c r="C35" s="15">
        <f>SUM(C36:C37)</f>
        <v>48</v>
      </c>
      <c r="D35" s="15">
        <f>SUM(D36:D37)</f>
        <v>10</v>
      </c>
      <c r="E35" s="14"/>
      <c r="F35" s="14"/>
      <c r="G35" s="14"/>
      <c r="H35" s="14"/>
      <c r="I35" s="15">
        <f t="shared" si="0"/>
        <v>409</v>
      </c>
    </row>
    <row r="36" spans="1:9" ht="15">
      <c r="A36" s="21" t="s">
        <v>14</v>
      </c>
      <c r="B36" s="18">
        <v>300</v>
      </c>
      <c r="C36" s="18">
        <v>36</v>
      </c>
      <c r="D36" s="18">
        <v>10</v>
      </c>
      <c r="E36" s="14"/>
      <c r="F36" s="39"/>
      <c r="G36" s="39"/>
      <c r="H36" s="39"/>
      <c r="I36" s="15">
        <f t="shared" si="0"/>
        <v>346</v>
      </c>
    </row>
    <row r="37" spans="1:9" ht="15">
      <c r="A37" s="21" t="s">
        <v>15</v>
      </c>
      <c r="B37" s="18">
        <v>51</v>
      </c>
      <c r="C37" s="18">
        <v>12</v>
      </c>
      <c r="D37" s="18">
        <v>0</v>
      </c>
      <c r="E37" s="14"/>
      <c r="F37" s="39"/>
      <c r="G37" s="39"/>
      <c r="H37" s="39"/>
      <c r="I37" s="15">
        <f t="shared" si="0"/>
        <v>63</v>
      </c>
    </row>
    <row r="38" spans="1:9" ht="30">
      <c r="A38" s="10" t="s">
        <v>30</v>
      </c>
      <c r="B38" s="15"/>
      <c r="C38" s="15"/>
      <c r="D38" s="15"/>
      <c r="E38" s="14"/>
      <c r="F38" s="14"/>
      <c r="G38" s="14"/>
      <c r="H38" s="14"/>
      <c r="I38" s="15"/>
    </row>
    <row r="39" spans="1:9" ht="15">
      <c r="A39" s="11" t="s">
        <v>16</v>
      </c>
      <c r="B39" s="29">
        <f>SUM(B40+B42+B43+B44+B45)</f>
        <v>232</v>
      </c>
      <c r="C39" s="29">
        <f>SUM(C40+C42+C43+C44+C45)</f>
        <v>39</v>
      </c>
      <c r="D39" s="29">
        <f>SUM(D40+D42+D43+D44+D45)</f>
        <v>9</v>
      </c>
      <c r="E39" s="14"/>
      <c r="F39" s="40"/>
      <c r="G39" s="40"/>
      <c r="H39" s="40"/>
      <c r="I39" s="29">
        <f aca="true" t="shared" si="1" ref="I39:I52">SUM(B39:G39)</f>
        <v>280</v>
      </c>
    </row>
    <row r="40" spans="1:9" ht="15">
      <c r="A40" s="9" t="s">
        <v>20</v>
      </c>
      <c r="B40" s="18">
        <v>220</v>
      </c>
      <c r="C40" s="18">
        <v>22</v>
      </c>
      <c r="D40" s="18">
        <v>2</v>
      </c>
      <c r="E40" s="14"/>
      <c r="F40" s="38"/>
      <c r="G40" s="38"/>
      <c r="H40" s="38"/>
      <c r="I40" s="29">
        <f t="shared" si="1"/>
        <v>244</v>
      </c>
    </row>
    <row r="41" spans="1:9" ht="15">
      <c r="A41" s="9" t="s">
        <v>17</v>
      </c>
      <c r="B41" s="18">
        <v>215</v>
      </c>
      <c r="C41" s="18">
        <v>21</v>
      </c>
      <c r="D41" s="18">
        <v>1</v>
      </c>
      <c r="E41" s="14"/>
      <c r="F41" s="38"/>
      <c r="G41" s="38"/>
      <c r="H41" s="38"/>
      <c r="I41" s="29">
        <f t="shared" si="1"/>
        <v>237</v>
      </c>
    </row>
    <row r="42" spans="1:9" ht="15">
      <c r="A42" s="9" t="s">
        <v>21</v>
      </c>
      <c r="B42" s="18">
        <v>3</v>
      </c>
      <c r="C42" s="18">
        <v>0</v>
      </c>
      <c r="D42" s="18">
        <v>1</v>
      </c>
      <c r="E42" s="14"/>
      <c r="F42" s="38"/>
      <c r="G42" s="38"/>
      <c r="H42" s="38"/>
      <c r="I42" s="29">
        <f t="shared" si="1"/>
        <v>4</v>
      </c>
    </row>
    <row r="43" spans="1:9" ht="15">
      <c r="A43" s="9" t="s">
        <v>18</v>
      </c>
      <c r="B43" s="18">
        <v>1</v>
      </c>
      <c r="C43" s="18">
        <v>0</v>
      </c>
      <c r="D43" s="18">
        <v>0</v>
      </c>
      <c r="E43" s="14"/>
      <c r="F43" s="38"/>
      <c r="G43" s="38"/>
      <c r="H43" s="38"/>
      <c r="I43" s="29">
        <f t="shared" si="1"/>
        <v>1</v>
      </c>
    </row>
    <row r="44" spans="1:9" ht="15">
      <c r="A44" s="9" t="s">
        <v>19</v>
      </c>
      <c r="B44" s="18">
        <v>1</v>
      </c>
      <c r="C44" s="18">
        <v>0</v>
      </c>
      <c r="D44" s="18">
        <v>0</v>
      </c>
      <c r="E44" s="14"/>
      <c r="F44" s="38"/>
      <c r="G44" s="38"/>
      <c r="H44" s="38"/>
      <c r="I44" s="29">
        <f t="shared" si="1"/>
        <v>1</v>
      </c>
    </row>
    <row r="45" spans="1:9" ht="15">
      <c r="A45" s="9" t="s">
        <v>22</v>
      </c>
      <c r="B45" s="18">
        <v>7</v>
      </c>
      <c r="C45" s="18">
        <v>17</v>
      </c>
      <c r="D45" s="18">
        <v>6</v>
      </c>
      <c r="E45" s="14"/>
      <c r="F45" s="38"/>
      <c r="G45" s="38"/>
      <c r="H45" s="38"/>
      <c r="I45" s="29">
        <f t="shared" si="1"/>
        <v>30</v>
      </c>
    </row>
    <row r="46" spans="1:9" ht="15">
      <c r="A46" s="11" t="s">
        <v>23</v>
      </c>
      <c r="B46" s="29">
        <f>SUM(B47:B52)</f>
        <v>1</v>
      </c>
      <c r="C46" s="29">
        <f>SUM(C47:C52)</f>
        <v>0</v>
      </c>
      <c r="D46" s="29">
        <f>SUM(D47:D52)</f>
        <v>0</v>
      </c>
      <c r="E46" s="14"/>
      <c r="F46" s="40"/>
      <c r="G46" s="40"/>
      <c r="H46" s="40"/>
      <c r="I46" s="29">
        <f t="shared" si="1"/>
        <v>1</v>
      </c>
    </row>
    <row r="47" spans="1:9" ht="15">
      <c r="A47" s="9" t="s">
        <v>24</v>
      </c>
      <c r="B47" s="18">
        <v>0</v>
      </c>
      <c r="C47" s="18">
        <v>0</v>
      </c>
      <c r="D47" s="18">
        <v>0</v>
      </c>
      <c r="E47" s="14"/>
      <c r="F47" s="38"/>
      <c r="G47" s="38"/>
      <c r="H47" s="38"/>
      <c r="I47" s="29">
        <f t="shared" si="1"/>
        <v>0</v>
      </c>
    </row>
    <row r="48" spans="1:9" ht="15">
      <c r="A48" s="9" t="s">
        <v>25</v>
      </c>
      <c r="B48" s="18">
        <v>0</v>
      </c>
      <c r="C48" s="18">
        <v>0</v>
      </c>
      <c r="D48" s="18">
        <v>0</v>
      </c>
      <c r="E48" s="14"/>
      <c r="F48" s="38"/>
      <c r="G48" s="38"/>
      <c r="H48" s="38"/>
      <c r="I48" s="29">
        <f t="shared" si="1"/>
        <v>0</v>
      </c>
    </row>
    <row r="49" spans="1:9" ht="15">
      <c r="A49" s="9" t="s">
        <v>26</v>
      </c>
      <c r="B49" s="18">
        <v>0</v>
      </c>
      <c r="C49" s="18">
        <v>0</v>
      </c>
      <c r="D49" s="18">
        <v>0</v>
      </c>
      <c r="E49" s="14"/>
      <c r="F49" s="38"/>
      <c r="G49" s="38"/>
      <c r="H49" s="38"/>
      <c r="I49" s="29">
        <f t="shared" si="1"/>
        <v>0</v>
      </c>
    </row>
    <row r="50" spans="1:9" ht="15">
      <c r="A50" s="9" t="s">
        <v>27</v>
      </c>
      <c r="B50" s="18">
        <v>0</v>
      </c>
      <c r="C50" s="18">
        <v>0</v>
      </c>
      <c r="D50" s="18">
        <v>0</v>
      </c>
      <c r="E50" s="14"/>
      <c r="F50" s="38"/>
      <c r="G50" s="38"/>
      <c r="H50" s="38"/>
      <c r="I50" s="29">
        <f t="shared" si="1"/>
        <v>0</v>
      </c>
    </row>
    <row r="51" spans="1:9" ht="15">
      <c r="A51" s="9" t="s">
        <v>28</v>
      </c>
      <c r="B51" s="18">
        <v>1</v>
      </c>
      <c r="C51" s="18">
        <v>0</v>
      </c>
      <c r="D51" s="18">
        <v>0</v>
      </c>
      <c r="E51" s="14"/>
      <c r="F51" s="38"/>
      <c r="G51" s="38"/>
      <c r="H51" s="38"/>
      <c r="I51" s="29">
        <f t="shared" si="1"/>
        <v>1</v>
      </c>
    </row>
    <row r="52" spans="1:9" ht="15">
      <c r="A52" s="9" t="s">
        <v>29</v>
      </c>
      <c r="B52" s="18">
        <v>0</v>
      </c>
      <c r="C52" s="18">
        <v>0</v>
      </c>
      <c r="D52" s="18">
        <v>0</v>
      </c>
      <c r="E52" s="14"/>
      <c r="F52" s="38"/>
      <c r="G52" s="38"/>
      <c r="H52" s="38"/>
      <c r="I52" s="29">
        <f t="shared" si="1"/>
        <v>0</v>
      </c>
    </row>
    <row r="53" spans="1:9" ht="15">
      <c r="A53" s="11" t="s">
        <v>90</v>
      </c>
      <c r="B53" s="18"/>
      <c r="C53" s="18"/>
      <c r="D53" s="18"/>
      <c r="E53" s="14"/>
      <c r="F53" s="38"/>
      <c r="G53" s="38"/>
      <c r="H53" s="38"/>
      <c r="I53" s="65"/>
    </row>
    <row r="54" spans="1:9" ht="15">
      <c r="A54" s="9" t="s">
        <v>91</v>
      </c>
      <c r="B54" s="17">
        <v>1</v>
      </c>
      <c r="C54" s="17">
        <v>0</v>
      </c>
      <c r="D54" s="17">
        <v>0</v>
      </c>
      <c r="E54" s="14"/>
      <c r="F54" s="38"/>
      <c r="G54" s="38"/>
      <c r="H54" s="38"/>
      <c r="I54" s="29">
        <f aca="true" t="shared" si="2" ref="I54:I61">SUM(B54:G54)</f>
        <v>1</v>
      </c>
    </row>
    <row r="55" spans="1:9" ht="15">
      <c r="A55" s="9" t="s">
        <v>92</v>
      </c>
      <c r="B55" s="17">
        <v>0</v>
      </c>
      <c r="C55" s="17">
        <v>0</v>
      </c>
      <c r="D55" s="17">
        <v>0</v>
      </c>
      <c r="E55" s="14"/>
      <c r="F55" s="38"/>
      <c r="G55" s="38"/>
      <c r="H55" s="38"/>
      <c r="I55" s="29">
        <f t="shared" si="2"/>
        <v>0</v>
      </c>
    </row>
    <row r="56" spans="1:9" ht="15">
      <c r="A56" s="9" t="s">
        <v>93</v>
      </c>
      <c r="B56" s="17">
        <v>0</v>
      </c>
      <c r="C56" s="17">
        <v>0</v>
      </c>
      <c r="D56" s="17">
        <v>0</v>
      </c>
      <c r="E56" s="14"/>
      <c r="F56" s="38"/>
      <c r="G56" s="38"/>
      <c r="H56" s="38"/>
      <c r="I56" s="29">
        <f t="shared" si="2"/>
        <v>0</v>
      </c>
    </row>
    <row r="57" spans="1:9" ht="15">
      <c r="A57" s="9" t="s">
        <v>94</v>
      </c>
      <c r="B57" s="17">
        <v>0</v>
      </c>
      <c r="C57" s="17">
        <v>0</v>
      </c>
      <c r="D57" s="17">
        <v>0</v>
      </c>
      <c r="E57" s="14"/>
      <c r="F57" s="38"/>
      <c r="G57" s="38"/>
      <c r="H57" s="38"/>
      <c r="I57" s="29">
        <f t="shared" si="2"/>
        <v>0</v>
      </c>
    </row>
    <row r="58" spans="1:9" ht="14.25" customHeight="1">
      <c r="A58" s="10" t="s">
        <v>31</v>
      </c>
      <c r="B58" s="15">
        <v>1</v>
      </c>
      <c r="C58" s="15">
        <v>1</v>
      </c>
      <c r="D58" s="15">
        <v>5</v>
      </c>
      <c r="E58" s="14"/>
      <c r="F58" s="14"/>
      <c r="G58" s="14"/>
      <c r="H58" s="14"/>
      <c r="I58" s="29">
        <f t="shared" si="2"/>
        <v>7</v>
      </c>
    </row>
    <row r="59" spans="1:9" ht="15">
      <c r="A59" s="10" t="s">
        <v>32</v>
      </c>
      <c r="B59" s="15">
        <v>0</v>
      </c>
      <c r="C59" s="15">
        <v>0</v>
      </c>
      <c r="D59" s="15">
        <v>0</v>
      </c>
      <c r="E59" s="14"/>
      <c r="F59" s="14"/>
      <c r="G59" s="14"/>
      <c r="H59" s="14"/>
      <c r="I59" s="29">
        <f t="shared" si="2"/>
        <v>0</v>
      </c>
    </row>
    <row r="60" spans="1:9" ht="30">
      <c r="A60" s="10" t="s">
        <v>33</v>
      </c>
      <c r="B60" s="15">
        <v>141</v>
      </c>
      <c r="C60" s="15">
        <v>10</v>
      </c>
      <c r="D60" s="15">
        <v>4</v>
      </c>
      <c r="E60" s="14"/>
      <c r="F60" s="14"/>
      <c r="G60" s="14"/>
      <c r="H60" s="14"/>
      <c r="I60" s="29">
        <f t="shared" si="2"/>
        <v>155</v>
      </c>
    </row>
    <row r="61" spans="1:9" ht="30">
      <c r="A61" s="10" t="s">
        <v>147</v>
      </c>
      <c r="B61" s="15">
        <v>3</v>
      </c>
      <c r="C61" s="15">
        <v>2</v>
      </c>
      <c r="D61" s="15">
        <v>0</v>
      </c>
      <c r="E61" s="14"/>
      <c r="F61" s="14"/>
      <c r="G61" s="14"/>
      <c r="H61" s="14"/>
      <c r="I61" s="29">
        <f t="shared" si="2"/>
        <v>5</v>
      </c>
    </row>
    <row r="62" spans="1:9" ht="15">
      <c r="A62" s="10" t="s">
        <v>40</v>
      </c>
      <c r="B62" s="15"/>
      <c r="C62" s="15"/>
      <c r="D62" s="15"/>
      <c r="E62" s="14"/>
      <c r="F62" s="14"/>
      <c r="G62" s="14"/>
      <c r="H62" s="14"/>
      <c r="I62" s="29"/>
    </row>
    <row r="63" spans="1:9" ht="15">
      <c r="A63" s="9" t="s">
        <v>131</v>
      </c>
      <c r="B63" s="15">
        <v>16</v>
      </c>
      <c r="C63" s="15">
        <v>16</v>
      </c>
      <c r="D63" s="15">
        <v>16</v>
      </c>
      <c r="E63" s="14"/>
      <c r="F63" s="14"/>
      <c r="G63" s="14"/>
      <c r="H63" s="14"/>
      <c r="I63" s="29">
        <f aca="true" t="shared" si="3" ref="I63:I69">SUM(B63:G63)</f>
        <v>48</v>
      </c>
    </row>
    <row r="64" spans="1:9" ht="15">
      <c r="A64" s="9" t="s">
        <v>43</v>
      </c>
      <c r="B64" s="15">
        <v>0</v>
      </c>
      <c r="C64" s="15">
        <v>0</v>
      </c>
      <c r="D64" s="15">
        <v>0</v>
      </c>
      <c r="E64" s="14"/>
      <c r="F64" s="14"/>
      <c r="G64" s="14"/>
      <c r="H64" s="14"/>
      <c r="I64" s="29">
        <f t="shared" si="3"/>
        <v>0</v>
      </c>
    </row>
    <row r="65" spans="1:9" ht="14.25" customHeight="1">
      <c r="A65" s="9" t="s">
        <v>44</v>
      </c>
      <c r="B65" s="15">
        <v>3</v>
      </c>
      <c r="C65" s="15">
        <v>3</v>
      </c>
      <c r="D65" s="15">
        <v>0</v>
      </c>
      <c r="E65" s="14"/>
      <c r="F65" s="14"/>
      <c r="G65" s="14"/>
      <c r="H65" s="14"/>
      <c r="I65" s="29">
        <f t="shared" si="3"/>
        <v>6</v>
      </c>
    </row>
    <row r="66" spans="1:9" ht="14.25" customHeight="1">
      <c r="A66" s="9" t="s">
        <v>45</v>
      </c>
      <c r="B66" s="15">
        <v>0</v>
      </c>
      <c r="C66" s="15">
        <v>0</v>
      </c>
      <c r="D66" s="15">
        <v>0</v>
      </c>
      <c r="E66" s="14"/>
      <c r="F66" s="14"/>
      <c r="G66" s="14"/>
      <c r="H66" s="14"/>
      <c r="I66" s="29">
        <f t="shared" si="3"/>
        <v>0</v>
      </c>
    </row>
    <row r="67" spans="1:9" ht="14.25" customHeight="1">
      <c r="A67" s="9" t="s">
        <v>46</v>
      </c>
      <c r="B67" s="15">
        <v>0</v>
      </c>
      <c r="C67" s="15">
        <v>0</v>
      </c>
      <c r="D67" s="15">
        <v>0</v>
      </c>
      <c r="E67" s="14"/>
      <c r="F67" s="14"/>
      <c r="G67" s="14"/>
      <c r="H67" s="14"/>
      <c r="I67" s="29">
        <f t="shared" si="3"/>
        <v>0</v>
      </c>
    </row>
    <row r="68" spans="1:9" ht="14.25" customHeight="1">
      <c r="A68" s="9" t="s">
        <v>47</v>
      </c>
      <c r="B68" s="15">
        <v>0</v>
      </c>
      <c r="C68" s="15">
        <v>0</v>
      </c>
      <c r="D68" s="15">
        <v>0</v>
      </c>
      <c r="E68" s="14"/>
      <c r="F68" s="14"/>
      <c r="G68" s="14"/>
      <c r="H68" s="14"/>
      <c r="I68" s="29">
        <f t="shared" si="3"/>
        <v>0</v>
      </c>
    </row>
    <row r="69" spans="1:9" ht="15">
      <c r="A69" s="9" t="s">
        <v>48</v>
      </c>
      <c r="B69" s="35">
        <v>0</v>
      </c>
      <c r="C69" s="35">
        <v>0</v>
      </c>
      <c r="D69" s="35">
        <v>0</v>
      </c>
      <c r="E69" s="14"/>
      <c r="F69" s="20"/>
      <c r="G69" s="20"/>
      <c r="H69" s="20"/>
      <c r="I69" s="29">
        <f t="shared" si="3"/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v>0</v>
      </c>
      <c r="C71" s="19">
        <v>0</v>
      </c>
      <c r="D71" s="19">
        <v>0</v>
      </c>
      <c r="E71" s="16"/>
      <c r="F71" s="16"/>
      <c r="G71" s="16"/>
      <c r="H71" s="16"/>
      <c r="I71" s="29">
        <f>SUM(B71:G71)</f>
        <v>0</v>
      </c>
    </row>
    <row r="72" spans="1:9" ht="15">
      <c r="A72" s="9" t="s">
        <v>102</v>
      </c>
      <c r="B72" s="19"/>
      <c r="C72" s="19">
        <v>0</v>
      </c>
      <c r="D72" s="19">
        <v>0</v>
      </c>
      <c r="E72" s="16"/>
      <c r="F72" s="16"/>
      <c r="G72" s="16"/>
      <c r="H72" s="16"/>
      <c r="I72" s="29">
        <f>SUM(B72:G72)</f>
        <v>0</v>
      </c>
    </row>
    <row r="73" spans="1:9" ht="15">
      <c r="A73" s="9" t="s">
        <v>104</v>
      </c>
      <c r="B73" s="19">
        <v>0</v>
      </c>
      <c r="C73" s="19">
        <v>0</v>
      </c>
      <c r="D73" s="19">
        <v>0</v>
      </c>
      <c r="E73" s="16"/>
      <c r="F73" s="16"/>
      <c r="G73" s="16"/>
      <c r="H73" s="16"/>
      <c r="I73" s="29">
        <f>SUM(B73:G73)</f>
        <v>0</v>
      </c>
    </row>
    <row r="74" spans="1:9" ht="30">
      <c r="A74" s="9" t="s">
        <v>105</v>
      </c>
      <c r="B74" s="19">
        <v>0</v>
      </c>
      <c r="C74" s="19">
        <v>0</v>
      </c>
      <c r="D74" s="19">
        <v>0</v>
      </c>
      <c r="E74" s="16"/>
      <c r="F74" s="16"/>
      <c r="G74" s="16"/>
      <c r="H74" s="16"/>
      <c r="I74" s="29">
        <f>SUM(B74:G74)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v>0</v>
      </c>
      <c r="C76" s="112"/>
      <c r="D76" s="112"/>
      <c r="E76" s="112"/>
      <c r="F76" s="112"/>
      <c r="G76" s="112"/>
      <c r="H76" s="112"/>
      <c r="I76" s="113">
        <f aca="true" t="shared" si="4" ref="I76:I81">SUM(B76:G76)</f>
        <v>0</v>
      </c>
    </row>
    <row r="77" spans="1:9" ht="15">
      <c r="A77" s="9" t="s">
        <v>153</v>
      </c>
      <c r="B77" s="91">
        <v>0</v>
      </c>
      <c r="C77" s="112"/>
      <c r="D77" s="112"/>
      <c r="E77" s="112"/>
      <c r="F77" s="112"/>
      <c r="G77" s="112"/>
      <c r="H77" s="112"/>
      <c r="I77" s="113">
        <f t="shared" si="4"/>
        <v>0</v>
      </c>
    </row>
    <row r="78" spans="1:9" ht="15">
      <c r="A78" s="9" t="s">
        <v>154</v>
      </c>
      <c r="B78" s="91">
        <v>0</v>
      </c>
      <c r="C78" s="112"/>
      <c r="D78" s="112"/>
      <c r="E78" s="112"/>
      <c r="F78" s="112"/>
      <c r="G78" s="112"/>
      <c r="H78" s="112"/>
      <c r="I78" s="113">
        <f t="shared" si="4"/>
        <v>0</v>
      </c>
    </row>
    <row r="79" spans="1:9" ht="15">
      <c r="A79" s="9" t="s">
        <v>154</v>
      </c>
      <c r="B79" s="91">
        <v>0</v>
      </c>
      <c r="C79" s="112"/>
      <c r="D79" s="112"/>
      <c r="E79" s="107"/>
      <c r="F79" s="107"/>
      <c r="G79" s="107"/>
      <c r="H79" s="107"/>
      <c r="I79" s="113">
        <f t="shared" si="4"/>
        <v>0</v>
      </c>
    </row>
    <row r="80" spans="1:9" ht="15">
      <c r="A80" s="9" t="s">
        <v>154</v>
      </c>
      <c r="B80" s="91">
        <v>0</v>
      </c>
      <c r="C80" s="112"/>
      <c r="D80" s="112"/>
      <c r="E80" s="107"/>
      <c r="F80" s="107"/>
      <c r="G80" s="107"/>
      <c r="H80" s="107"/>
      <c r="I80" s="113">
        <f t="shared" si="4"/>
        <v>0</v>
      </c>
    </row>
    <row r="81" spans="1:9" ht="15">
      <c r="A81" s="9" t="s">
        <v>154</v>
      </c>
      <c r="B81" s="91">
        <v>0</v>
      </c>
      <c r="C81" s="112"/>
      <c r="D81" s="112"/>
      <c r="E81" s="107"/>
      <c r="F81" s="107"/>
      <c r="G81" s="107"/>
      <c r="H81" s="107"/>
      <c r="I81" s="113">
        <f t="shared" si="4"/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v>0</v>
      </c>
      <c r="C85" s="16"/>
      <c r="D85" s="16"/>
      <c r="E85" s="16"/>
      <c r="F85" s="16"/>
      <c r="G85" s="16"/>
      <c r="H85" s="16"/>
      <c r="I85" s="66">
        <f>SUM(B85:G85)</f>
        <v>0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20"/>
      <c r="C88" s="20"/>
      <c r="D88" s="20"/>
      <c r="E88" s="20"/>
      <c r="F88" s="20"/>
      <c r="G88" s="20"/>
      <c r="H88" s="20"/>
      <c r="I88" s="35">
        <f aca="true" t="shared" si="5" ref="I88:I96">SUM(B88:G88)</f>
        <v>0</v>
      </c>
    </row>
    <row r="89" spans="1:9" ht="15">
      <c r="A89" s="6" t="s">
        <v>76</v>
      </c>
      <c r="B89" s="57">
        <v>18</v>
      </c>
      <c r="C89" s="20"/>
      <c r="D89" s="20"/>
      <c r="E89" s="20"/>
      <c r="F89" s="20"/>
      <c r="G89" s="20"/>
      <c r="H89" s="20"/>
      <c r="I89" s="35">
        <f t="shared" si="5"/>
        <v>18</v>
      </c>
    </row>
    <row r="90" spans="1:9" ht="15">
      <c r="A90" s="6" t="s">
        <v>77</v>
      </c>
      <c r="B90" s="57">
        <f>'[3]FB 2021'!$E$283</f>
        <v>42688</v>
      </c>
      <c r="C90" s="20"/>
      <c r="D90" s="20"/>
      <c r="E90" s="20"/>
      <c r="F90" s="20"/>
      <c r="G90" s="20"/>
      <c r="H90" s="20"/>
      <c r="I90" s="35">
        <f t="shared" si="5"/>
        <v>42688</v>
      </c>
    </row>
    <row r="91" spans="1:9" ht="15">
      <c r="A91" s="6" t="s">
        <v>78</v>
      </c>
      <c r="B91" s="57">
        <f>'[3]FB 2021'!$M$283</f>
        <v>1055</v>
      </c>
      <c r="C91" s="20"/>
      <c r="D91" s="20"/>
      <c r="E91" s="20"/>
      <c r="F91" s="20"/>
      <c r="G91" s="20"/>
      <c r="H91" s="20"/>
      <c r="I91" s="35">
        <f t="shared" si="5"/>
        <v>1055</v>
      </c>
    </row>
    <row r="92" spans="1:9" ht="15">
      <c r="A92" s="27" t="s">
        <v>114</v>
      </c>
      <c r="B92" s="57">
        <f>'[3]FB 2021'!$N$283</f>
        <v>78</v>
      </c>
      <c r="C92" s="20"/>
      <c r="D92" s="20"/>
      <c r="E92" s="20"/>
      <c r="F92" s="20"/>
      <c r="G92" s="20"/>
      <c r="H92" s="20"/>
      <c r="I92" s="35">
        <f t="shared" si="5"/>
        <v>78</v>
      </c>
    </row>
    <row r="93" spans="1:9" ht="15">
      <c r="A93" s="6" t="s">
        <v>79</v>
      </c>
      <c r="B93" s="57">
        <f>'[3]FB 2021'!$O$283</f>
        <v>192</v>
      </c>
      <c r="C93" s="20"/>
      <c r="D93" s="20"/>
      <c r="E93" s="20"/>
      <c r="F93" s="20"/>
      <c r="G93" s="20"/>
      <c r="H93" s="20"/>
      <c r="I93" s="35">
        <f t="shared" si="5"/>
        <v>192</v>
      </c>
    </row>
    <row r="94" spans="1:9" ht="15">
      <c r="A94" s="6" t="s">
        <v>80</v>
      </c>
      <c r="B94" s="57">
        <f>'[3]FB 2021'!$T$278</f>
        <v>7631</v>
      </c>
      <c r="C94" s="20"/>
      <c r="D94" s="20"/>
      <c r="E94" s="20"/>
      <c r="F94" s="20"/>
      <c r="G94" s="20"/>
      <c r="H94" s="20"/>
      <c r="I94" s="35">
        <f t="shared" si="5"/>
        <v>7631</v>
      </c>
    </row>
    <row r="95" spans="1:9" ht="15">
      <c r="A95" s="27" t="s">
        <v>115</v>
      </c>
      <c r="B95" s="57">
        <v>0</v>
      </c>
      <c r="C95" s="20"/>
      <c r="D95" s="20"/>
      <c r="E95" s="20"/>
      <c r="F95" s="20"/>
      <c r="G95" s="20"/>
      <c r="H95" s="20"/>
      <c r="I95" s="35">
        <f t="shared" si="5"/>
        <v>0</v>
      </c>
    </row>
    <row r="96" spans="1:9" ht="15">
      <c r="A96" s="27" t="s">
        <v>128</v>
      </c>
      <c r="B96" s="20"/>
      <c r="C96" s="20"/>
      <c r="D96" s="20"/>
      <c r="E96" s="20"/>
      <c r="F96" s="20"/>
      <c r="G96" s="20"/>
      <c r="H96" s="20"/>
      <c r="I96" s="35">
        <f t="shared" si="5"/>
        <v>0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v>0</v>
      </c>
      <c r="C98" s="20"/>
      <c r="D98" s="20"/>
      <c r="E98" s="20"/>
      <c r="F98" s="20"/>
      <c r="G98" s="20"/>
      <c r="H98" s="20"/>
      <c r="I98" s="35">
        <f>SUM(B98:G98)</f>
        <v>0</v>
      </c>
    </row>
    <row r="99" spans="1:9" ht="15">
      <c r="A99" s="75" t="s">
        <v>132</v>
      </c>
      <c r="B99" s="57">
        <v>0</v>
      </c>
      <c r="C99" s="20"/>
      <c r="D99" s="20"/>
      <c r="E99" s="20"/>
      <c r="F99" s="20"/>
      <c r="G99" s="20"/>
      <c r="H99" s="20"/>
      <c r="I99" s="35">
        <f>SUM(B99:G99)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v>0</v>
      </c>
      <c r="C101" s="20"/>
      <c r="D101" s="20"/>
      <c r="E101" s="20"/>
      <c r="F101" s="20"/>
      <c r="G101" s="20"/>
      <c r="H101" s="20"/>
      <c r="I101" s="35">
        <f aca="true" t="shared" si="6" ref="I101:I109">SUM(B101:G101)</f>
        <v>0</v>
      </c>
    </row>
    <row r="102" spans="1:9" ht="15">
      <c r="A102" s="6" t="s">
        <v>76</v>
      </c>
      <c r="B102" s="57">
        <v>0</v>
      </c>
      <c r="C102" s="20"/>
      <c r="D102" s="20"/>
      <c r="E102" s="20"/>
      <c r="F102" s="20"/>
      <c r="G102" s="20"/>
      <c r="H102" s="20"/>
      <c r="I102" s="35">
        <f t="shared" si="6"/>
        <v>0</v>
      </c>
    </row>
    <row r="103" spans="1:9" ht="15">
      <c r="A103" s="6" t="s">
        <v>77</v>
      </c>
      <c r="B103" s="57">
        <v>0</v>
      </c>
      <c r="C103" s="20"/>
      <c r="D103" s="20"/>
      <c r="E103" s="20"/>
      <c r="F103" s="20"/>
      <c r="G103" s="20"/>
      <c r="H103" s="20"/>
      <c r="I103" s="35">
        <f t="shared" si="6"/>
        <v>0</v>
      </c>
    </row>
    <row r="104" spans="1:9" ht="15">
      <c r="A104" s="6" t="s">
        <v>78</v>
      </c>
      <c r="B104" s="57">
        <v>0</v>
      </c>
      <c r="C104" s="20"/>
      <c r="D104" s="20"/>
      <c r="E104" s="20"/>
      <c r="F104" s="20"/>
      <c r="G104" s="20"/>
      <c r="H104" s="20"/>
      <c r="I104" s="35">
        <f t="shared" si="6"/>
        <v>0</v>
      </c>
    </row>
    <row r="105" spans="1:9" ht="15">
      <c r="A105" s="27" t="s">
        <v>114</v>
      </c>
      <c r="B105" s="57">
        <v>0</v>
      </c>
      <c r="C105" s="20"/>
      <c r="D105" s="20"/>
      <c r="E105" s="20"/>
      <c r="F105" s="20"/>
      <c r="G105" s="20"/>
      <c r="H105" s="20"/>
      <c r="I105" s="35">
        <f t="shared" si="6"/>
        <v>0</v>
      </c>
    </row>
    <row r="106" spans="1:9" ht="15">
      <c r="A106" s="6" t="s">
        <v>79</v>
      </c>
      <c r="B106" s="57">
        <v>0</v>
      </c>
      <c r="C106" s="20"/>
      <c r="D106" s="20"/>
      <c r="E106" s="20"/>
      <c r="F106" s="20"/>
      <c r="G106" s="20"/>
      <c r="H106" s="20"/>
      <c r="I106" s="35">
        <f t="shared" si="6"/>
        <v>0</v>
      </c>
    </row>
    <row r="107" spans="1:9" ht="15">
      <c r="A107" s="6" t="s">
        <v>80</v>
      </c>
      <c r="B107" s="57">
        <v>0</v>
      </c>
      <c r="C107" s="20"/>
      <c r="D107" s="20"/>
      <c r="E107" s="20"/>
      <c r="F107" s="20"/>
      <c r="G107" s="20"/>
      <c r="H107" s="20"/>
      <c r="I107" s="35">
        <f t="shared" si="6"/>
        <v>0</v>
      </c>
    </row>
    <row r="108" spans="1:9" ht="15">
      <c r="A108" s="27" t="s">
        <v>115</v>
      </c>
      <c r="B108" s="57">
        <v>0</v>
      </c>
      <c r="C108" s="20"/>
      <c r="D108" s="20"/>
      <c r="E108" s="20"/>
      <c r="F108" s="20"/>
      <c r="G108" s="20"/>
      <c r="H108" s="20"/>
      <c r="I108" s="35">
        <f t="shared" si="6"/>
        <v>0</v>
      </c>
    </row>
    <row r="109" spans="1:9" ht="15">
      <c r="A109" s="27" t="s">
        <v>128</v>
      </c>
      <c r="B109" s="57">
        <v>0</v>
      </c>
      <c r="C109" s="20"/>
      <c r="D109" s="20"/>
      <c r="E109" s="20"/>
      <c r="F109" s="20"/>
      <c r="G109" s="20"/>
      <c r="H109" s="20"/>
      <c r="I109" s="35">
        <f t="shared" si="6"/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19">
        <v>3153</v>
      </c>
      <c r="C112" s="20"/>
      <c r="D112" s="20"/>
      <c r="E112" s="20"/>
      <c r="F112" s="20"/>
      <c r="G112" s="20"/>
      <c r="H112" s="20"/>
      <c r="I112" s="35">
        <f aca="true" t="shared" si="7" ref="I112:I117">SUM(B112:G112)</f>
        <v>3153</v>
      </c>
    </row>
    <row r="113" spans="1:9" ht="15">
      <c r="A113" s="6" t="s">
        <v>83</v>
      </c>
      <c r="B113" s="19">
        <v>1.17</v>
      </c>
      <c r="C113" s="20"/>
      <c r="D113" s="20"/>
      <c r="E113" s="20"/>
      <c r="F113" s="20"/>
      <c r="G113" s="20"/>
      <c r="H113" s="20"/>
      <c r="I113" s="35">
        <f t="shared" si="7"/>
        <v>1.17</v>
      </c>
    </row>
    <row r="114" spans="1:9" ht="15">
      <c r="A114" s="6" t="s">
        <v>84</v>
      </c>
      <c r="B114" s="19">
        <v>7447</v>
      </c>
      <c r="C114" s="20"/>
      <c r="D114" s="20"/>
      <c r="E114" s="20"/>
      <c r="F114" s="20"/>
      <c r="G114" s="20"/>
      <c r="H114" s="20"/>
      <c r="I114" s="35">
        <f t="shared" si="7"/>
        <v>7447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 t="shared" si="7"/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 t="shared" si="7"/>
        <v>0</v>
      </c>
    </row>
    <row r="117" spans="1:9" ht="15">
      <c r="A117" s="6" t="s">
        <v>7</v>
      </c>
      <c r="B117" s="19">
        <v>52</v>
      </c>
      <c r="C117" s="19">
        <v>51</v>
      </c>
      <c r="D117" s="19">
        <v>22</v>
      </c>
      <c r="E117" s="20"/>
      <c r="F117" s="20"/>
      <c r="G117" s="20"/>
      <c r="H117" s="20"/>
      <c r="I117" s="35">
        <f t="shared" si="7"/>
        <v>125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106" t="s">
        <v>116</v>
      </c>
      <c r="B120" s="106"/>
      <c r="C120" s="106"/>
      <c r="D120" s="106"/>
      <c r="E120" s="106"/>
      <c r="F120" s="106"/>
      <c r="G120" s="106"/>
      <c r="H120" s="151"/>
      <c r="I120" s="106"/>
    </row>
    <row r="121" spans="1:9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</row>
    <row r="122" spans="1:9" ht="15">
      <c r="A122" s="9" t="s">
        <v>53</v>
      </c>
      <c r="B122" s="59">
        <v>0</v>
      </c>
      <c r="C122" s="88"/>
      <c r="D122" s="41"/>
      <c r="E122" s="41"/>
      <c r="F122" s="41"/>
      <c r="G122" s="41"/>
      <c r="H122" s="28"/>
      <c r="I122" s="61">
        <f>SUM(B122:G122)</f>
        <v>0</v>
      </c>
    </row>
    <row r="123" spans="1:9" ht="15">
      <c r="A123" s="9" t="s">
        <v>35</v>
      </c>
      <c r="B123" s="60">
        <v>0</v>
      </c>
      <c r="C123" s="88"/>
      <c r="D123" s="41"/>
      <c r="E123" s="41"/>
      <c r="F123" s="41"/>
      <c r="G123" s="41"/>
      <c r="H123" s="28"/>
      <c r="I123" s="63">
        <f>SUM(B123:G123)</f>
        <v>0</v>
      </c>
    </row>
    <row r="124" spans="1:9" ht="15">
      <c r="A124" s="58" t="s">
        <v>139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59">
        <v>0</v>
      </c>
      <c r="C125" s="88"/>
      <c r="D125" s="41"/>
      <c r="E125" s="41"/>
      <c r="F125" s="41"/>
      <c r="G125" s="41"/>
      <c r="H125" s="28"/>
      <c r="I125" s="61">
        <f>SUM(B125:G125)</f>
        <v>0</v>
      </c>
    </row>
    <row r="126" spans="1:9" ht="15">
      <c r="A126" s="9" t="s">
        <v>35</v>
      </c>
      <c r="B126" s="60">
        <v>0</v>
      </c>
      <c r="C126" s="88"/>
      <c r="D126" s="41"/>
      <c r="E126" s="41"/>
      <c r="F126" s="41"/>
      <c r="G126" s="41"/>
      <c r="H126" s="28"/>
      <c r="I126" s="63">
        <f>SUM(B126:G126)</f>
        <v>0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59">
        <v>0</v>
      </c>
      <c r="C128" s="88"/>
      <c r="D128" s="41"/>
      <c r="E128" s="41"/>
      <c r="F128" s="41"/>
      <c r="G128" s="41"/>
      <c r="H128" s="28"/>
      <c r="I128" s="61">
        <f>SUM(B128:G128)</f>
        <v>0</v>
      </c>
    </row>
    <row r="129" spans="1:9" ht="15">
      <c r="A129" s="9" t="s">
        <v>35</v>
      </c>
      <c r="B129" s="60">
        <v>0</v>
      </c>
      <c r="C129" s="88"/>
      <c r="D129" s="41"/>
      <c r="E129" s="41"/>
      <c r="F129" s="41"/>
      <c r="G129" s="41"/>
      <c r="H129" s="28"/>
      <c r="I129" s="63">
        <f>SUM(B129:G129)</f>
        <v>0</v>
      </c>
    </row>
    <row r="130" spans="1:9" ht="15">
      <c r="A130" s="58" t="s">
        <v>158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59">
        <v>0</v>
      </c>
      <c r="C131" s="88"/>
      <c r="D131" s="41"/>
      <c r="E131" s="41"/>
      <c r="F131" s="41"/>
      <c r="G131" s="41"/>
      <c r="H131" s="28"/>
      <c r="I131" s="61">
        <f>SUM(B131:G131)</f>
        <v>0</v>
      </c>
    </row>
    <row r="132" spans="1:9" ht="15">
      <c r="A132" s="21" t="s">
        <v>55</v>
      </c>
      <c r="B132" s="54">
        <v>0</v>
      </c>
      <c r="C132" s="88"/>
      <c r="D132" s="41"/>
      <c r="E132" s="41"/>
      <c r="F132" s="41"/>
      <c r="G132" s="41"/>
      <c r="H132" s="28"/>
      <c r="I132" s="63">
        <f>SUM(B132:G132)</f>
        <v>0</v>
      </c>
    </row>
    <row r="133" spans="1:9" ht="15">
      <c r="A133" s="9" t="s">
        <v>35</v>
      </c>
      <c r="B133" s="60">
        <v>0</v>
      </c>
      <c r="C133" s="88"/>
      <c r="D133" s="41"/>
      <c r="E133" s="41"/>
      <c r="F133" s="41"/>
      <c r="G133" s="41"/>
      <c r="H133" s="28"/>
      <c r="I133" s="63">
        <f>SUM(B133:G133)</f>
        <v>0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59">
        <v>0</v>
      </c>
      <c r="C135" s="88"/>
      <c r="D135" s="41"/>
      <c r="E135" s="41"/>
      <c r="F135" s="41"/>
      <c r="G135" s="41"/>
      <c r="H135" s="28"/>
      <c r="I135" s="61">
        <f>SUM(B135:G135)</f>
        <v>0</v>
      </c>
    </row>
    <row r="136" spans="1:9" ht="15">
      <c r="A136" s="9" t="s">
        <v>35</v>
      </c>
      <c r="B136" s="60">
        <v>0</v>
      </c>
      <c r="C136" s="88"/>
      <c r="D136" s="41"/>
      <c r="E136" s="41"/>
      <c r="F136" s="41"/>
      <c r="G136" s="41"/>
      <c r="H136" s="28"/>
      <c r="I136" s="63">
        <f>SUM(B136:G136)</f>
        <v>0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f>'[7]Tablette '!$C$15</f>
        <v>0</v>
      </c>
      <c r="C138" s="88"/>
      <c r="D138" s="41"/>
      <c r="E138" s="41"/>
      <c r="F138" s="41"/>
      <c r="G138" s="41"/>
      <c r="H138" s="28"/>
      <c r="I138" s="61">
        <f>SUM(B138:G138)</f>
        <v>0</v>
      </c>
    </row>
    <row r="139" spans="1:9" ht="15">
      <c r="A139" s="9" t="s">
        <v>35</v>
      </c>
      <c r="B139" s="133">
        <f>'[7]Tablette '!$B$15</f>
        <v>0</v>
      </c>
      <c r="C139" s="88"/>
      <c r="D139" s="41"/>
      <c r="E139" s="41"/>
      <c r="F139" s="41"/>
      <c r="G139" s="41"/>
      <c r="H139" s="28"/>
      <c r="I139" s="63">
        <f>SUM(B139:G139)</f>
        <v>0</v>
      </c>
    </row>
    <row r="140" spans="1:9" ht="15">
      <c r="A140" s="9" t="s">
        <v>142</v>
      </c>
      <c r="B140" s="55">
        <v>0</v>
      </c>
      <c r="C140" s="88"/>
      <c r="D140" s="41"/>
      <c r="E140" s="41"/>
      <c r="F140" s="41"/>
      <c r="G140" s="41"/>
      <c r="H140" s="28"/>
      <c r="I140" s="63">
        <f>SUM(B140:G140)</f>
        <v>0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54">
        <v>0</v>
      </c>
      <c r="C142" s="88"/>
      <c r="D142" s="41"/>
      <c r="E142" s="41"/>
      <c r="F142" s="41"/>
      <c r="G142" s="41"/>
      <c r="H142" s="28"/>
      <c r="I142" s="61">
        <f>SUM(B142:G142)</f>
        <v>0</v>
      </c>
    </row>
    <row r="143" spans="1:9" ht="15">
      <c r="A143" s="9" t="s">
        <v>35</v>
      </c>
      <c r="B143" s="83">
        <v>0</v>
      </c>
      <c r="C143" s="88"/>
      <c r="D143" s="41"/>
      <c r="E143" s="41"/>
      <c r="F143" s="41"/>
      <c r="G143" s="41"/>
      <c r="H143" s="28"/>
      <c r="I143" s="63">
        <f>SUM(B143:G143)</f>
        <v>0</v>
      </c>
    </row>
    <row r="144" spans="1:9" ht="15">
      <c r="A144" s="24" t="s">
        <v>185</v>
      </c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54">
        <v>0</v>
      </c>
      <c r="C145" s="41"/>
      <c r="D145" s="41"/>
      <c r="E145" s="41"/>
      <c r="F145" s="41"/>
      <c r="G145" s="41"/>
      <c r="H145" s="28"/>
      <c r="I145" s="61">
        <f>SUM(B145:G145)</f>
        <v>0</v>
      </c>
    </row>
    <row r="146" spans="1:9" ht="15">
      <c r="A146" s="21" t="s">
        <v>35</v>
      </c>
      <c r="B146" s="84">
        <v>0</v>
      </c>
      <c r="C146" s="41"/>
      <c r="D146" s="41"/>
      <c r="E146" s="41"/>
      <c r="F146" s="41"/>
      <c r="G146" s="41"/>
      <c r="H146" s="28"/>
      <c r="I146" s="63">
        <f>SUM(B146:G146)</f>
        <v>0</v>
      </c>
    </row>
    <row r="147" spans="1:9" ht="15">
      <c r="A147" s="146"/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v>0</v>
      </c>
      <c r="C148" s="41"/>
      <c r="D148" s="41"/>
      <c r="E148" s="41"/>
      <c r="F148" s="41"/>
      <c r="G148" s="41"/>
      <c r="H148" s="28"/>
      <c r="I148" s="61">
        <f>SUM(B148:G148)</f>
        <v>0</v>
      </c>
    </row>
    <row r="149" spans="1:9" ht="13.5" customHeight="1">
      <c r="A149" s="9" t="s">
        <v>35</v>
      </c>
      <c r="B149" s="82">
        <v>0</v>
      </c>
      <c r="C149" s="41"/>
      <c r="D149" s="41"/>
      <c r="E149" s="41"/>
      <c r="F149" s="41"/>
      <c r="G149" s="41"/>
      <c r="H149" s="28"/>
      <c r="I149" s="63">
        <f>SUM(B149:G149)</f>
        <v>0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v>0</v>
      </c>
      <c r="C151" s="41"/>
      <c r="D151" s="41"/>
      <c r="E151" s="41"/>
      <c r="F151" s="41"/>
      <c r="G151" s="41"/>
      <c r="H151" s="28"/>
      <c r="I151" s="61">
        <f>SUM(B151:G151)</f>
        <v>0</v>
      </c>
    </row>
    <row r="152" spans="1:10" ht="13.5" customHeight="1">
      <c r="A152" s="9" t="s">
        <v>35</v>
      </c>
      <c r="B152" s="82">
        <v>0</v>
      </c>
      <c r="C152" s="41"/>
      <c r="D152" s="41"/>
      <c r="E152" s="41"/>
      <c r="F152" s="41"/>
      <c r="G152" s="41"/>
      <c r="H152" s="28"/>
      <c r="I152" s="63">
        <f>SUM(B152:G152)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v>0</v>
      </c>
      <c r="C154" s="41"/>
      <c r="D154" s="41"/>
      <c r="E154" s="41"/>
      <c r="F154" s="41"/>
      <c r="G154" s="41"/>
      <c r="H154" s="28"/>
      <c r="I154" s="61">
        <f>SUM(B154:G154)</f>
        <v>0</v>
      </c>
    </row>
    <row r="155" spans="1:9" ht="13.5" customHeight="1">
      <c r="A155" s="9" t="s">
        <v>120</v>
      </c>
      <c r="B155" s="48">
        <v>0</v>
      </c>
      <c r="C155" s="41"/>
      <c r="D155" s="41"/>
      <c r="E155" s="41"/>
      <c r="F155" s="41"/>
      <c r="G155" s="41"/>
      <c r="H155" s="28"/>
      <c r="I155" s="63">
        <f>SUM(B155:G155)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v>0</v>
      </c>
      <c r="C157" s="41"/>
      <c r="D157" s="41"/>
      <c r="E157" s="41"/>
      <c r="F157" s="41"/>
      <c r="G157" s="41"/>
      <c r="H157" s="28"/>
      <c r="I157" s="61">
        <f>SUM(B157:G157)</f>
        <v>0</v>
      </c>
    </row>
    <row r="158" spans="1:9" ht="13.5" customHeight="1">
      <c r="A158" s="9" t="s">
        <v>120</v>
      </c>
      <c r="B158" s="48">
        <v>0</v>
      </c>
      <c r="C158" s="41"/>
      <c r="D158" s="41"/>
      <c r="E158" s="41"/>
      <c r="F158" s="41"/>
      <c r="G158" s="41"/>
      <c r="H158" s="28"/>
      <c r="I158" s="63">
        <f>SUM(B158:G158)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106" t="s">
        <v>117</v>
      </c>
      <c r="B160" s="106"/>
      <c r="C160" s="106"/>
      <c r="D160" s="106"/>
      <c r="E160" s="106"/>
      <c r="F160" s="106"/>
      <c r="G160" s="106"/>
      <c r="H160" s="151"/>
      <c r="I160" s="106"/>
    </row>
    <row r="161" spans="1:9" ht="15">
      <c r="A161" s="9" t="s">
        <v>53</v>
      </c>
      <c r="B161" s="23">
        <f>'[10]VG a la carte'!$AO$39</f>
        <v>117</v>
      </c>
      <c r="C161" s="41"/>
      <c r="D161" s="41"/>
      <c r="E161" s="41"/>
      <c r="F161" s="41"/>
      <c r="G161" s="42"/>
      <c r="H161" s="28"/>
      <c r="I161" s="92">
        <f>SUM(B161:G161)</f>
        <v>117</v>
      </c>
    </row>
    <row r="162" spans="1:9" ht="15">
      <c r="A162" s="9" t="s">
        <v>55</v>
      </c>
      <c r="B162" s="23">
        <f>'[10]VG a la carte'!$AP$39</f>
        <v>117</v>
      </c>
      <c r="C162" s="43"/>
      <c r="D162" s="43"/>
      <c r="E162" s="44"/>
      <c r="F162" s="43"/>
      <c r="G162" s="44"/>
      <c r="H162" s="28"/>
      <c r="I162" s="92">
        <f>SUM(B162:G162)</f>
        <v>117</v>
      </c>
    </row>
    <row r="163" spans="1:9" ht="15">
      <c r="A163" s="9" t="s">
        <v>56</v>
      </c>
      <c r="B163" s="23">
        <v>0</v>
      </c>
      <c r="C163" s="41"/>
      <c r="D163" s="41"/>
      <c r="E163" s="41"/>
      <c r="F163" s="41"/>
      <c r="G163" s="42"/>
      <c r="H163" s="28"/>
      <c r="I163" s="92">
        <f>SUM(B163:G163)</f>
        <v>0</v>
      </c>
    </row>
    <row r="164" spans="1:9" ht="15">
      <c r="A164" s="9" t="s">
        <v>35</v>
      </c>
      <c r="B164" s="36">
        <f>'[10]VG a la carte'!$B$39</f>
        <v>74</v>
      </c>
      <c r="C164" s="41"/>
      <c r="D164" s="41"/>
      <c r="E164" s="41"/>
      <c r="F164" s="41"/>
      <c r="G164" s="42"/>
      <c r="H164" s="28"/>
      <c r="I164" s="37">
        <f>SUM(B164:G164)</f>
        <v>74</v>
      </c>
    </row>
    <row r="165" spans="1:9" ht="15">
      <c r="A165" s="106" t="s">
        <v>118</v>
      </c>
      <c r="B165" s="106"/>
      <c r="C165" s="106"/>
      <c r="D165" s="106"/>
      <c r="E165" s="106"/>
      <c r="F165" s="106"/>
      <c r="G165" s="106"/>
      <c r="H165" s="151"/>
      <c r="I165" s="106"/>
    </row>
    <row r="166" spans="1:9" ht="15">
      <c r="A166" s="10" t="s">
        <v>58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54">
        <v>0</v>
      </c>
      <c r="C167" s="20"/>
      <c r="D167" s="20"/>
      <c r="E167" s="20"/>
      <c r="F167" s="20"/>
      <c r="G167" s="20"/>
      <c r="H167" s="20"/>
      <c r="I167" s="34">
        <f>SUM(B167:G167)</f>
        <v>0</v>
      </c>
    </row>
    <row r="168" spans="1:9" ht="15">
      <c r="A168" s="9" t="s">
        <v>35</v>
      </c>
      <c r="B168" s="55">
        <v>0</v>
      </c>
      <c r="C168" s="20"/>
      <c r="D168" s="20"/>
      <c r="E168" s="20"/>
      <c r="F168" s="20"/>
      <c r="G168" s="20"/>
      <c r="H168" s="28"/>
      <c r="I168" s="37">
        <f>SUM(B168:G168)</f>
        <v>0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54">
        <v>0</v>
      </c>
      <c r="C170" s="20"/>
      <c r="D170" s="20"/>
      <c r="E170" s="20"/>
      <c r="F170" s="20"/>
      <c r="G170" s="20"/>
      <c r="H170" s="20"/>
      <c r="I170" s="34">
        <f>SUM(B170:G170)</f>
        <v>0</v>
      </c>
    </row>
    <row r="171" spans="1:9" ht="15">
      <c r="A171" s="9" t="s">
        <v>35</v>
      </c>
      <c r="B171" s="55">
        <v>0</v>
      </c>
      <c r="C171" s="20"/>
      <c r="D171" s="20"/>
      <c r="E171" s="20"/>
      <c r="F171" s="20"/>
      <c r="G171" s="20"/>
      <c r="H171" s="28"/>
      <c r="I171" s="37">
        <f>SUM(B171:G171)</f>
        <v>0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54">
        <v>0</v>
      </c>
      <c r="C173" s="20"/>
      <c r="D173" s="20"/>
      <c r="E173" s="20"/>
      <c r="F173" s="20"/>
      <c r="G173" s="20"/>
      <c r="H173" s="20"/>
      <c r="I173" s="34">
        <f>SUM(B173:G173)</f>
        <v>0</v>
      </c>
    </row>
    <row r="174" spans="1:9" ht="15">
      <c r="A174" s="9" t="s">
        <v>35</v>
      </c>
      <c r="B174" s="55">
        <v>0</v>
      </c>
      <c r="C174" s="20"/>
      <c r="D174" s="20"/>
      <c r="E174" s="20"/>
      <c r="F174" s="20"/>
      <c r="G174" s="20"/>
      <c r="H174" s="28"/>
      <c r="I174" s="37">
        <f>SUM(B174:G174)</f>
        <v>0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54">
        <v>0</v>
      </c>
      <c r="C176" s="20"/>
      <c r="D176" s="20"/>
      <c r="E176" s="20"/>
      <c r="F176" s="20"/>
      <c r="G176" s="20"/>
      <c r="H176" s="20"/>
      <c r="I176" s="34">
        <f>SUM(B176:G176)</f>
        <v>0</v>
      </c>
    </row>
    <row r="177" spans="1:9" ht="15">
      <c r="A177" s="9" t="s">
        <v>35</v>
      </c>
      <c r="B177" s="55">
        <v>0</v>
      </c>
      <c r="C177" s="20"/>
      <c r="D177" s="20"/>
      <c r="E177" s="20"/>
      <c r="F177" s="20"/>
      <c r="G177" s="20"/>
      <c r="H177" s="28"/>
      <c r="I177" s="37">
        <f>SUM(B177:G177)</f>
        <v>0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125</v>
      </c>
      <c r="B179" s="102"/>
      <c r="C179" s="102"/>
      <c r="D179" s="102"/>
      <c r="E179" s="102"/>
      <c r="F179" s="102"/>
      <c r="G179" s="102"/>
      <c r="H179" s="102"/>
      <c r="I179" s="103"/>
    </row>
    <row r="180" spans="1:9" ht="30">
      <c r="A180" s="9" t="s">
        <v>135</v>
      </c>
      <c r="B180" s="99">
        <v>21</v>
      </c>
      <c r="C180" s="20"/>
      <c r="D180" s="20"/>
      <c r="E180" s="20"/>
      <c r="F180" s="20"/>
      <c r="G180" s="20"/>
      <c r="H180" s="20"/>
      <c r="I180" s="64">
        <f>SUM(B180)</f>
        <v>21</v>
      </c>
    </row>
    <row r="181" spans="1:9" ht="15">
      <c r="A181" s="9" t="s">
        <v>164</v>
      </c>
      <c r="B181" s="100">
        <f>B180*4</f>
        <v>84</v>
      </c>
      <c r="C181" s="20"/>
      <c r="D181" s="20"/>
      <c r="E181" s="20"/>
      <c r="F181" s="20"/>
      <c r="G181" s="20"/>
      <c r="H181" s="20"/>
      <c r="I181" s="101">
        <f aca="true" t="shared" si="8" ref="I181:I189">SUM(B181)</f>
        <v>84</v>
      </c>
    </row>
    <row r="182" spans="1:9" ht="15">
      <c r="A182" s="9" t="s">
        <v>136</v>
      </c>
      <c r="B182" s="99">
        <v>18</v>
      </c>
      <c r="C182" s="20"/>
      <c r="D182" s="20"/>
      <c r="E182" s="20"/>
      <c r="F182" s="20"/>
      <c r="G182" s="20"/>
      <c r="H182" s="20"/>
      <c r="I182" s="64">
        <f t="shared" si="8"/>
        <v>18</v>
      </c>
    </row>
    <row r="183" spans="1:9" ht="15">
      <c r="A183" s="9" t="s">
        <v>164</v>
      </c>
      <c r="B183" s="100">
        <f>B182*4</f>
        <v>72</v>
      </c>
      <c r="C183" s="20"/>
      <c r="D183" s="20"/>
      <c r="E183" s="20"/>
      <c r="F183" s="20"/>
      <c r="G183" s="20"/>
      <c r="H183" s="20"/>
      <c r="I183" s="101">
        <f t="shared" si="8"/>
        <v>72</v>
      </c>
    </row>
    <row r="184" spans="1:9" ht="15">
      <c r="A184" s="9" t="s">
        <v>137</v>
      </c>
      <c r="B184" s="99">
        <v>22</v>
      </c>
      <c r="C184" s="20"/>
      <c r="D184" s="20"/>
      <c r="E184" s="20"/>
      <c r="F184" s="20"/>
      <c r="G184" s="20"/>
      <c r="H184" s="20"/>
      <c r="I184" s="64">
        <f t="shared" si="8"/>
        <v>22</v>
      </c>
    </row>
    <row r="185" spans="1:9" ht="15">
      <c r="A185" s="9" t="s">
        <v>164</v>
      </c>
      <c r="B185" s="100">
        <f>B184*4</f>
        <v>88</v>
      </c>
      <c r="C185" s="20"/>
      <c r="D185" s="20"/>
      <c r="E185" s="20"/>
      <c r="F185" s="20"/>
      <c r="G185" s="20"/>
      <c r="H185" s="20"/>
      <c r="I185" s="101">
        <f t="shared" si="8"/>
        <v>88</v>
      </c>
    </row>
    <row r="186" spans="1:9" ht="15">
      <c r="A186" s="9" t="s">
        <v>138</v>
      </c>
      <c r="B186" s="99">
        <v>39</v>
      </c>
      <c r="C186" s="20"/>
      <c r="D186" s="20"/>
      <c r="E186" s="20"/>
      <c r="F186" s="20"/>
      <c r="G186" s="20"/>
      <c r="H186" s="20"/>
      <c r="I186" s="64">
        <f t="shared" si="8"/>
        <v>39</v>
      </c>
    </row>
    <row r="187" spans="1:9" ht="15">
      <c r="A187" s="9" t="s">
        <v>164</v>
      </c>
      <c r="B187" s="99">
        <f>B186*4</f>
        <v>156</v>
      </c>
      <c r="C187" s="20"/>
      <c r="D187" s="20"/>
      <c r="E187" s="20"/>
      <c r="F187" s="20"/>
      <c r="G187" s="20"/>
      <c r="H187" s="20"/>
      <c r="I187" s="64">
        <f t="shared" si="8"/>
        <v>156</v>
      </c>
    </row>
    <row r="188" spans="1:9" ht="15">
      <c r="A188" s="9" t="s">
        <v>163</v>
      </c>
      <c r="B188" s="99">
        <v>62</v>
      </c>
      <c r="C188" s="20"/>
      <c r="D188" s="20"/>
      <c r="E188" s="20"/>
      <c r="F188" s="20"/>
      <c r="G188" s="20"/>
      <c r="H188" s="20"/>
      <c r="I188" s="64">
        <f t="shared" si="8"/>
        <v>62</v>
      </c>
    </row>
    <row r="189" spans="1:9" ht="15">
      <c r="A189" s="9" t="s">
        <v>164</v>
      </c>
      <c r="B189" s="99">
        <f>B188*4</f>
        <v>248</v>
      </c>
      <c r="C189" s="20"/>
      <c r="D189" s="20"/>
      <c r="E189" s="20"/>
      <c r="F189" s="20"/>
      <c r="G189" s="20"/>
      <c r="H189" s="20"/>
      <c r="I189" s="64">
        <f t="shared" si="8"/>
        <v>248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49">
        <v>0</v>
      </c>
      <c r="C192" s="62">
        <v>288</v>
      </c>
      <c r="D192" s="16"/>
      <c r="E192" s="62">
        <v>2361</v>
      </c>
      <c r="F192" s="16"/>
      <c r="G192" s="16"/>
      <c r="H192" s="16"/>
      <c r="I192" s="67">
        <f>SUM(B192+C192+E192)</f>
        <v>2649</v>
      </c>
      <c r="J192" s="50"/>
    </row>
    <row r="193" spans="1:9" ht="15.75" customHeight="1">
      <c r="A193" s="21" t="s">
        <v>113</v>
      </c>
      <c r="B193" s="49">
        <v>0</v>
      </c>
      <c r="C193" s="16"/>
      <c r="D193" s="16"/>
      <c r="E193" s="16"/>
      <c r="F193" s="16"/>
      <c r="G193" s="16"/>
      <c r="H193" s="16"/>
      <c r="I193" s="67">
        <f>SUM(B193)</f>
        <v>0</v>
      </c>
    </row>
    <row r="194" spans="1:9" ht="15.75" customHeight="1">
      <c r="A194" s="9" t="s">
        <v>127</v>
      </c>
      <c r="B194" s="51">
        <v>0</v>
      </c>
      <c r="C194" s="33"/>
      <c r="D194" s="33"/>
      <c r="E194" s="33"/>
      <c r="F194" s="33"/>
      <c r="G194" s="33"/>
      <c r="H194" s="33"/>
      <c r="I194" s="71">
        <f>B194</f>
        <v>0</v>
      </c>
    </row>
    <row r="195" spans="1:9" ht="15.75" customHeight="1">
      <c r="A195" s="9" t="s">
        <v>146</v>
      </c>
      <c r="B195" s="51">
        <v>0</v>
      </c>
      <c r="C195" s="33"/>
      <c r="D195" s="33"/>
      <c r="E195" s="33"/>
      <c r="F195" s="33"/>
      <c r="G195" s="33"/>
      <c r="H195" s="33"/>
      <c r="I195" s="71">
        <f>B195</f>
        <v>0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23">
        <f>'[38]Ventes St Sever'!$AC$298</f>
        <v>1208.9</v>
      </c>
      <c r="C198" s="23">
        <f>'[38]Ventes Hagetmau'!$AB$123</f>
        <v>259.90000000000003</v>
      </c>
      <c r="D198" s="23">
        <f>'[38]Ventes Amou'!$AB$196</f>
        <v>286</v>
      </c>
      <c r="E198" s="33"/>
      <c r="F198" s="33"/>
      <c r="G198" s="33"/>
      <c r="H198" s="54">
        <f>'[38]Vente en ligne'!$AC$117</f>
        <v>161.9</v>
      </c>
      <c r="I198" s="34">
        <f>SUM(B198:G198)</f>
        <v>1754.8000000000002</v>
      </c>
    </row>
    <row r="199" spans="1:9" ht="15">
      <c r="A199" s="6" t="s">
        <v>54</v>
      </c>
      <c r="B199" s="19">
        <f>'[38]Ventes St Sever'!$AB$298</f>
        <v>141</v>
      </c>
      <c r="C199" s="76">
        <f>'[38]Ventes Hagetmau'!$AA$123</f>
        <v>29</v>
      </c>
      <c r="D199" s="76">
        <f>'[38]Ventes Amou'!$AA$196</f>
        <v>35</v>
      </c>
      <c r="E199" s="33"/>
      <c r="F199" s="33"/>
      <c r="G199" s="33"/>
      <c r="H199" s="54">
        <f>'[38]Vente en ligne'!$AB$117</f>
        <v>15</v>
      </c>
      <c r="I199" s="74">
        <f>SUM(B199:G199)</f>
        <v>205</v>
      </c>
    </row>
    <row r="200" spans="1:11" ht="15">
      <c r="A200" s="164" t="s">
        <v>60</v>
      </c>
      <c r="B200" s="164"/>
      <c r="C200" s="164"/>
      <c r="D200" s="164"/>
      <c r="E200" s="164"/>
      <c r="F200" s="164"/>
      <c r="G200" s="164"/>
      <c r="H200" s="164"/>
      <c r="I200" s="164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153"/>
      <c r="I202" s="97">
        <f>SUM(B202:G202)</f>
        <v>0</v>
      </c>
      <c r="J202" s="72"/>
      <c r="K202" s="77"/>
    </row>
    <row r="203" spans="1:11" ht="15">
      <c r="A203" s="9" t="s">
        <v>121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/>
      <c r="I203" s="73">
        <f>SUM(B203:G203)</f>
        <v>0</v>
      </c>
      <c r="J203" s="72"/>
      <c r="K203" s="77"/>
    </row>
    <row r="204" spans="1:9" ht="15">
      <c r="A204" s="9" t="s">
        <v>35</v>
      </c>
      <c r="B204" s="55">
        <v>0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/>
      <c r="I204" s="64">
        <f>SUM(B204:G204)</f>
        <v>0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/>
      <c r="I206" s="73">
        <f aca="true" t="shared" si="9" ref="I206:I211">SUM(B206:G206)</f>
        <v>0</v>
      </c>
    </row>
    <row r="207" spans="1:9" ht="15">
      <c r="A207" s="9" t="s">
        <v>62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/>
      <c r="I207" s="73">
        <f t="shared" si="9"/>
        <v>0</v>
      </c>
    </row>
    <row r="208" spans="1:9" ht="15">
      <c r="A208" s="9" t="s">
        <v>63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/>
      <c r="I208" s="73">
        <f t="shared" si="9"/>
        <v>0</v>
      </c>
    </row>
    <row r="209" spans="1:9" ht="15">
      <c r="A209" s="9" t="s">
        <v>65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/>
      <c r="I209" s="73">
        <f t="shared" si="9"/>
        <v>0</v>
      </c>
    </row>
    <row r="210" spans="1:9" ht="15">
      <c r="A210" s="9" t="s">
        <v>148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/>
      <c r="I210" s="73">
        <f t="shared" si="9"/>
        <v>0</v>
      </c>
    </row>
    <row r="211" spans="1:9" ht="15">
      <c r="A211" s="9" t="s">
        <v>149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/>
      <c r="I211" s="73">
        <f t="shared" si="9"/>
        <v>0</v>
      </c>
    </row>
    <row r="212" spans="1:9" ht="15">
      <c r="A212" s="9" t="s">
        <v>157</v>
      </c>
      <c r="B212" s="54"/>
      <c r="C212" s="54"/>
      <c r="D212" s="54"/>
      <c r="E212" s="54"/>
      <c r="F212" s="54"/>
      <c r="G212" s="54"/>
      <c r="H212" s="54"/>
      <c r="I212" s="73"/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 aca="true" t="shared" si="10" ref="B218:G218">SUM(B206:B217)</f>
        <v>0</v>
      </c>
      <c r="C218" s="73">
        <f t="shared" si="10"/>
        <v>0</v>
      </c>
      <c r="D218" s="73">
        <f t="shared" si="10"/>
        <v>0</v>
      </c>
      <c r="E218" s="73">
        <f t="shared" si="10"/>
        <v>0</v>
      </c>
      <c r="F218" s="73">
        <f t="shared" si="10"/>
        <v>0</v>
      </c>
      <c r="G218" s="73">
        <f t="shared" si="10"/>
        <v>0</v>
      </c>
      <c r="H218" s="73"/>
      <c r="I218" s="73">
        <f>SUM(B218:G218)</f>
        <v>0</v>
      </c>
    </row>
    <row r="219" spans="1:9" ht="15">
      <c r="A219" s="6" t="s">
        <v>55</v>
      </c>
      <c r="B219" s="73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/>
      <c r="I219" s="73">
        <f>SUM(B219:G219)</f>
        <v>0</v>
      </c>
    </row>
    <row r="220" spans="1:9" ht="15">
      <c r="A220" s="6" t="s">
        <v>69</v>
      </c>
      <c r="B220" s="64">
        <v>0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/>
      <c r="I220" s="64">
        <f>SUM(B220:G220)</f>
        <v>0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v>0</v>
      </c>
      <c r="C222" s="73">
        <v>0</v>
      </c>
      <c r="D222" s="73">
        <f>'[1]Amou'!$W$99</f>
        <v>177</v>
      </c>
      <c r="E222" s="33"/>
      <c r="F222" s="33"/>
      <c r="G222" s="33"/>
      <c r="H222" s="33"/>
      <c r="I222" s="73">
        <f>SUM(B222:G222)</f>
        <v>177</v>
      </c>
    </row>
    <row r="223" spans="1:9" ht="15">
      <c r="A223" s="6" t="s">
        <v>55</v>
      </c>
      <c r="B223" s="73">
        <v>0</v>
      </c>
      <c r="C223" s="73">
        <v>0</v>
      </c>
      <c r="D223" s="73">
        <f>'[1]Amou'!$X$99</f>
        <v>2.4</v>
      </c>
      <c r="E223" s="33"/>
      <c r="F223" s="33"/>
      <c r="G223" s="33"/>
      <c r="H223" s="33"/>
      <c r="I223" s="73">
        <f>SUM(B223:G223)</f>
        <v>2.4</v>
      </c>
    </row>
    <row r="224" spans="1:9" ht="15">
      <c r="A224" s="6" t="s">
        <v>69</v>
      </c>
      <c r="B224" s="64">
        <v>0</v>
      </c>
      <c r="C224" s="64">
        <v>0</v>
      </c>
      <c r="D224" s="64">
        <f>'[1]Amou'!$C$99+'[1]Amou'!$E$99</f>
        <v>2</v>
      </c>
      <c r="E224" s="20"/>
      <c r="F224" s="20"/>
      <c r="G224" s="20"/>
      <c r="H224" s="20"/>
      <c r="I224" s="64">
        <f>SUM(B224:G224)</f>
        <v>2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/>
      <c r="I226" s="73">
        <f aca="true" t="shared" si="11" ref="I226:I250">SUM(B226:G226)</f>
        <v>0</v>
      </c>
    </row>
    <row r="227" spans="1:9" ht="15">
      <c r="A227" s="9" t="s">
        <v>161</v>
      </c>
      <c r="B227" s="54">
        <v>0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/>
      <c r="I227" s="73">
        <f t="shared" si="11"/>
        <v>0</v>
      </c>
    </row>
    <row r="228" spans="1:9" ht="15">
      <c r="A228" s="9" t="s">
        <v>162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/>
      <c r="I228" s="73">
        <f t="shared" si="11"/>
        <v>0</v>
      </c>
    </row>
    <row r="229" spans="1:9" ht="15">
      <c r="A229" s="9" t="s">
        <v>199</v>
      </c>
      <c r="B229" s="5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/>
      <c r="I229" s="73">
        <f t="shared" si="11"/>
        <v>0</v>
      </c>
    </row>
    <row r="230" spans="1:9" ht="15">
      <c r="A230" s="9" t="s">
        <v>191</v>
      </c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/>
      <c r="I230" s="73">
        <f t="shared" si="11"/>
        <v>0</v>
      </c>
    </row>
    <row r="231" spans="1:9" ht="15">
      <c r="A231" s="9" t="s">
        <v>190</v>
      </c>
      <c r="B231" s="54">
        <v>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/>
      <c r="I231" s="73">
        <f t="shared" si="11"/>
        <v>0</v>
      </c>
    </row>
    <row r="232" spans="1:9" ht="15">
      <c r="A232" s="9" t="s">
        <v>206</v>
      </c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/>
      <c r="I232" s="73">
        <f t="shared" si="11"/>
        <v>0</v>
      </c>
    </row>
    <row r="233" spans="1:9" ht="15">
      <c r="A233" s="9" t="s">
        <v>213</v>
      </c>
      <c r="B233" s="54">
        <f>'[7]A. Etchegoyen'!$C$10</f>
        <v>5978.4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/>
      <c r="I233" s="73">
        <f t="shared" si="11"/>
        <v>5978.4</v>
      </c>
    </row>
    <row r="234" spans="1:9" ht="15">
      <c r="A234" s="9"/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/>
      <c r="I234" s="73">
        <f t="shared" si="11"/>
        <v>0</v>
      </c>
    </row>
    <row r="235" spans="1:9" ht="15">
      <c r="A235" s="9"/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/>
      <c r="I235" s="73">
        <f t="shared" si="11"/>
        <v>0</v>
      </c>
    </row>
    <row r="236" spans="1:9" ht="15">
      <c r="A236" s="9"/>
      <c r="B236" s="54">
        <v>0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/>
      <c r="I236" s="73">
        <f t="shared" si="11"/>
        <v>0</v>
      </c>
    </row>
    <row r="237" spans="1:9" ht="15">
      <c r="A237" s="9"/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/>
      <c r="I237" s="73">
        <f t="shared" si="11"/>
        <v>0</v>
      </c>
    </row>
    <row r="238" spans="1:9" ht="15">
      <c r="A238" s="9"/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/>
      <c r="I238" s="73">
        <f t="shared" si="11"/>
        <v>0</v>
      </c>
    </row>
    <row r="239" spans="1:9" ht="15">
      <c r="A239" s="9"/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/>
      <c r="I239" s="73">
        <f t="shared" si="11"/>
        <v>0</v>
      </c>
    </row>
    <row r="240" spans="1:9" ht="15">
      <c r="A240" s="9"/>
      <c r="B240" s="54">
        <v>0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/>
      <c r="I240" s="73">
        <f t="shared" si="11"/>
        <v>0</v>
      </c>
    </row>
    <row r="241" spans="1:9" ht="15">
      <c r="A241" s="9"/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/>
      <c r="I241" s="73">
        <f t="shared" si="11"/>
        <v>0</v>
      </c>
    </row>
    <row r="242" spans="1:9" ht="15">
      <c r="A242" s="9"/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/>
      <c r="I242" s="73">
        <f t="shared" si="11"/>
        <v>0</v>
      </c>
    </row>
    <row r="243" spans="1:9" ht="15">
      <c r="A243" s="9"/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/>
      <c r="I243" s="73">
        <f t="shared" si="11"/>
        <v>0</v>
      </c>
    </row>
    <row r="244" spans="1:9" ht="15">
      <c r="A244" s="9"/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/>
      <c r="I244" s="73">
        <f t="shared" si="11"/>
        <v>0</v>
      </c>
    </row>
    <row r="245" spans="1:9" ht="15">
      <c r="A245" s="9"/>
      <c r="B245" s="54">
        <v>0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/>
      <c r="I245" s="73">
        <f t="shared" si="11"/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f>SUM(B226:B245)</f>
        <v>5978.4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/>
      <c r="I248" s="73">
        <f t="shared" si="11"/>
        <v>5978.4</v>
      </c>
    </row>
    <row r="249" spans="1:9" ht="15">
      <c r="A249" s="6" t="s">
        <v>55</v>
      </c>
      <c r="B249" s="73">
        <f>'[7]A. Etchegoyen'!$C$12</f>
        <v>338.4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/>
      <c r="I249" s="73">
        <f t="shared" si="11"/>
        <v>338.4</v>
      </c>
    </row>
    <row r="250" spans="1:9" ht="15">
      <c r="A250" s="6" t="s">
        <v>69</v>
      </c>
      <c r="B250" s="64">
        <f>'[7]A. Etchegoyen'!$C$9</f>
        <v>288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/>
      <c r="I250" s="64">
        <f t="shared" si="11"/>
        <v>288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v>0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/>
      <c r="I252" s="73">
        <f aca="true" t="shared" si="12" ref="I252:I262">SUM(B252:G252)</f>
        <v>0</v>
      </c>
    </row>
    <row r="253" spans="1:9" ht="15">
      <c r="A253" s="9"/>
      <c r="B253" s="54">
        <v>0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/>
      <c r="I253" s="73">
        <f t="shared" si="12"/>
        <v>0</v>
      </c>
    </row>
    <row r="254" spans="1:9" ht="15">
      <c r="A254" s="9"/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/>
      <c r="I254" s="73">
        <f t="shared" si="12"/>
        <v>0</v>
      </c>
    </row>
    <row r="255" spans="1:9" ht="15">
      <c r="A255" s="9"/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/>
      <c r="I255" s="73">
        <f t="shared" si="12"/>
        <v>0</v>
      </c>
    </row>
    <row r="256" spans="1:9" ht="15">
      <c r="A256" s="9"/>
      <c r="B256" s="54">
        <v>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/>
      <c r="I256" s="73">
        <f t="shared" si="12"/>
        <v>0</v>
      </c>
    </row>
    <row r="257" spans="1:9" ht="15">
      <c r="A257" s="9"/>
      <c r="B257" s="54">
        <v>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/>
      <c r="I257" s="73">
        <f t="shared" si="12"/>
        <v>0</v>
      </c>
    </row>
    <row r="258" spans="1:9" ht="15">
      <c r="A258" s="9"/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/>
      <c r="I258" s="73">
        <f t="shared" si="12"/>
        <v>0</v>
      </c>
    </row>
    <row r="259" spans="1:9" ht="15">
      <c r="A259" s="9"/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/>
      <c r="I259" s="73">
        <f t="shared" si="12"/>
        <v>0</v>
      </c>
    </row>
    <row r="260" spans="1:9" ht="15">
      <c r="A260" s="6" t="s">
        <v>68</v>
      </c>
      <c r="B260" s="73">
        <f aca="true" t="shared" si="13" ref="B260:G260">SUM(B252:B259)</f>
        <v>0</v>
      </c>
      <c r="C260" s="73">
        <f t="shared" si="13"/>
        <v>0</v>
      </c>
      <c r="D260" s="73">
        <f t="shared" si="13"/>
        <v>0</v>
      </c>
      <c r="E260" s="73">
        <f t="shared" si="13"/>
        <v>0</v>
      </c>
      <c r="F260" s="73">
        <f t="shared" si="13"/>
        <v>0</v>
      </c>
      <c r="G260" s="73">
        <f t="shared" si="13"/>
        <v>0</v>
      </c>
      <c r="H260" s="73"/>
      <c r="I260" s="73">
        <f t="shared" si="12"/>
        <v>0</v>
      </c>
    </row>
    <row r="261" spans="1:9" ht="15">
      <c r="A261" s="6" t="s">
        <v>55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/>
      <c r="I261" s="73">
        <f t="shared" si="12"/>
        <v>0</v>
      </c>
    </row>
    <row r="262" spans="1:9" ht="15">
      <c r="A262" s="6" t="s">
        <v>69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/>
      <c r="I262" s="64">
        <f t="shared" si="12"/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v>0</v>
      </c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/>
      <c r="I264" s="73">
        <f aca="true" t="shared" si="14" ref="I264:I275">SUM(B264:G264)</f>
        <v>0</v>
      </c>
    </row>
    <row r="265" spans="1:9" ht="15">
      <c r="A265" s="116" t="s">
        <v>156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/>
      <c r="I265" s="73">
        <f t="shared" si="14"/>
        <v>0</v>
      </c>
    </row>
    <row r="266" spans="1:9" ht="15">
      <c r="A266" s="9"/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/>
      <c r="I266" s="73">
        <f t="shared" si="14"/>
        <v>0</v>
      </c>
    </row>
    <row r="267" spans="1:9" ht="15">
      <c r="A267" s="9"/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/>
      <c r="I267" s="73">
        <f t="shared" si="14"/>
        <v>0</v>
      </c>
    </row>
    <row r="268" spans="1:9" ht="15">
      <c r="A268" s="9"/>
      <c r="B268" s="54">
        <v>0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/>
      <c r="I268" s="73">
        <f t="shared" si="14"/>
        <v>0</v>
      </c>
    </row>
    <row r="269" spans="1:9" ht="15">
      <c r="A269" s="9"/>
      <c r="B269" s="54">
        <v>0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/>
      <c r="I269" s="73">
        <f t="shared" si="14"/>
        <v>0</v>
      </c>
    </row>
    <row r="270" spans="1:9" ht="15">
      <c r="A270" s="9"/>
      <c r="B270" s="54"/>
      <c r="C270" s="54"/>
      <c r="D270" s="54"/>
      <c r="E270" s="54"/>
      <c r="F270" s="54"/>
      <c r="G270" s="54"/>
      <c r="H270" s="54"/>
      <c r="I270" s="73"/>
    </row>
    <row r="271" spans="1:9" ht="15">
      <c r="A271" s="9"/>
      <c r="B271" s="54"/>
      <c r="C271" s="54"/>
      <c r="D271" s="54"/>
      <c r="E271" s="54"/>
      <c r="F271" s="54"/>
      <c r="G271" s="54"/>
      <c r="H271" s="54"/>
      <c r="I271" s="73"/>
    </row>
    <row r="272" spans="1:9" ht="15">
      <c r="A272" s="9"/>
      <c r="B272" s="54">
        <v>0</v>
      </c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/>
      <c r="I272" s="73">
        <f t="shared" si="14"/>
        <v>0</v>
      </c>
    </row>
    <row r="273" spans="1:9" ht="15">
      <c r="A273" s="6" t="s">
        <v>68</v>
      </c>
      <c r="B273" s="73">
        <f aca="true" t="shared" si="15" ref="B273:G273">SUM(B264:B272)</f>
        <v>0</v>
      </c>
      <c r="C273" s="73">
        <f t="shared" si="15"/>
        <v>0</v>
      </c>
      <c r="D273" s="73">
        <f t="shared" si="15"/>
        <v>0</v>
      </c>
      <c r="E273" s="73">
        <f t="shared" si="15"/>
        <v>0</v>
      </c>
      <c r="F273" s="73">
        <f t="shared" si="15"/>
        <v>0</v>
      </c>
      <c r="G273" s="73">
        <f t="shared" si="15"/>
        <v>0</v>
      </c>
      <c r="H273" s="73"/>
      <c r="I273" s="73">
        <f t="shared" si="14"/>
        <v>0</v>
      </c>
    </row>
    <row r="274" spans="1:9" ht="15">
      <c r="A274" s="6" t="s">
        <v>55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/>
      <c r="I274" s="73">
        <f t="shared" si="14"/>
        <v>0</v>
      </c>
    </row>
    <row r="275" spans="1:9" ht="15">
      <c r="A275" s="6" t="s">
        <v>69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64">
        <v>0</v>
      </c>
      <c r="H275" s="64"/>
      <c r="I275" s="64">
        <f t="shared" si="14"/>
        <v>0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v>0</v>
      </c>
      <c r="C279" s="19">
        <v>0</v>
      </c>
      <c r="D279" s="19">
        <v>0</v>
      </c>
      <c r="E279" s="19">
        <v>0</v>
      </c>
      <c r="F279" s="16"/>
      <c r="G279" s="16"/>
      <c r="H279" s="16"/>
      <c r="I279" s="35">
        <f>SUM(B279:G279)</f>
        <v>0</v>
      </c>
    </row>
    <row r="280" spans="1:9" ht="15">
      <c r="A280" s="6" t="s">
        <v>10</v>
      </c>
      <c r="B280" s="19">
        <v>0</v>
      </c>
      <c r="C280" s="19">
        <v>0</v>
      </c>
      <c r="D280" s="19">
        <v>0</v>
      </c>
      <c r="E280" s="19">
        <v>0</v>
      </c>
      <c r="F280" s="16"/>
      <c r="G280" s="16"/>
      <c r="H280" s="16"/>
      <c r="I280" s="35">
        <f>SUM(B280:G280)</f>
        <v>0</v>
      </c>
    </row>
    <row r="281" spans="1:9" ht="15">
      <c r="A281" s="6" t="s">
        <v>9</v>
      </c>
      <c r="B281" s="19">
        <v>2</v>
      </c>
      <c r="C281" s="16"/>
      <c r="D281" s="16"/>
      <c r="E281" s="16"/>
      <c r="F281" s="16"/>
      <c r="G281" s="16"/>
      <c r="H281" s="16"/>
      <c r="I281" s="35">
        <f>SUM(B281:G281)</f>
        <v>2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30">
      <c r="A283" s="6" t="s">
        <v>3</v>
      </c>
      <c r="B283" s="19">
        <v>0</v>
      </c>
      <c r="C283" s="19">
        <v>0</v>
      </c>
      <c r="D283" s="19">
        <v>0</v>
      </c>
      <c r="E283" s="16"/>
      <c r="F283" s="16"/>
      <c r="G283" s="16"/>
      <c r="H283" s="16"/>
      <c r="I283" s="35">
        <f>SUM(B283:G283)</f>
        <v>0</v>
      </c>
    </row>
    <row r="284" spans="1:9" ht="30">
      <c r="A284" s="6" t="s">
        <v>4</v>
      </c>
      <c r="B284" s="19">
        <v>0</v>
      </c>
      <c r="C284" s="19">
        <v>0</v>
      </c>
      <c r="D284" s="19">
        <v>0</v>
      </c>
      <c r="E284" s="16"/>
      <c r="F284" s="16"/>
      <c r="G284" s="16"/>
      <c r="H284" s="16"/>
      <c r="I284" s="35">
        <f>SUM(B284:G284)</f>
        <v>0</v>
      </c>
    </row>
    <row r="285" spans="1:9" ht="18.75" customHeight="1">
      <c r="A285" t="s">
        <v>12</v>
      </c>
      <c r="B285" s="17">
        <v>0</v>
      </c>
      <c r="C285" s="17">
        <v>0</v>
      </c>
      <c r="D285" s="17">
        <v>0</v>
      </c>
      <c r="E285" s="16"/>
      <c r="F285" s="16"/>
      <c r="G285" s="16"/>
      <c r="H285" s="16"/>
      <c r="I285" s="35">
        <f>SUM(B285:G285)</f>
        <v>0</v>
      </c>
    </row>
    <row r="286" spans="1:9" ht="15" customHeight="1">
      <c r="A286" t="s">
        <v>6</v>
      </c>
      <c r="B286" s="31">
        <v>0</v>
      </c>
      <c r="C286" s="31">
        <v>0</v>
      </c>
      <c r="D286" s="31">
        <v>0</v>
      </c>
      <c r="E286" s="16"/>
      <c r="F286" s="16"/>
      <c r="G286" s="16"/>
      <c r="H286" s="16"/>
      <c r="I286" s="35">
        <f>SUM(B286:G286)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v>0</v>
      </c>
      <c r="C288" s="16"/>
      <c r="D288" s="16"/>
      <c r="E288" s="16"/>
      <c r="F288" s="16"/>
      <c r="G288" s="16"/>
      <c r="H288" s="16"/>
      <c r="I288" s="69">
        <f>SUM(B288:G288)</f>
        <v>0</v>
      </c>
    </row>
    <row r="289" spans="1:9" ht="15">
      <c r="A289" s="13" t="s">
        <v>108</v>
      </c>
      <c r="B289" s="70">
        <v>0</v>
      </c>
      <c r="C289" s="16"/>
      <c r="D289" s="16"/>
      <c r="E289" s="16"/>
      <c r="F289" s="16"/>
      <c r="G289" s="16"/>
      <c r="H289" s="16"/>
      <c r="I289" s="69">
        <f>SUM(B289:G289)</f>
        <v>0</v>
      </c>
    </row>
    <row r="290" spans="1:9" ht="15">
      <c r="A290" s="13" t="s">
        <v>109</v>
      </c>
      <c r="B290" s="70">
        <v>0</v>
      </c>
      <c r="C290" s="16"/>
      <c r="D290" s="16"/>
      <c r="E290" s="16"/>
      <c r="F290" s="16"/>
      <c r="G290" s="16"/>
      <c r="H290" s="16"/>
      <c r="I290" s="69">
        <f>SUM(B290:G290)</f>
        <v>0</v>
      </c>
    </row>
    <row r="291" spans="1:9" ht="15">
      <c r="A291" s="13" t="s">
        <v>110</v>
      </c>
      <c r="B291" s="70">
        <v>0</v>
      </c>
      <c r="C291" s="16"/>
      <c r="D291" s="16"/>
      <c r="E291" s="16"/>
      <c r="F291" s="16"/>
      <c r="G291" s="16"/>
      <c r="H291" s="16"/>
      <c r="I291" s="69">
        <f>SUM(B291:G291)</f>
        <v>0</v>
      </c>
    </row>
    <row r="292" spans="1:9" ht="15">
      <c r="A292" s="7" t="s">
        <v>106</v>
      </c>
      <c r="B292" s="70">
        <v>0</v>
      </c>
      <c r="C292" s="16"/>
      <c r="D292" s="16"/>
      <c r="E292" s="16"/>
      <c r="F292" s="16"/>
      <c r="G292" s="16"/>
      <c r="H292" s="16"/>
      <c r="I292" s="69">
        <f>SUM(B292:G292)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/>
      <c r="C295" s="17"/>
      <c r="D295" s="17"/>
      <c r="E295" s="16"/>
      <c r="F295" s="16"/>
      <c r="G295" s="16"/>
      <c r="H295" s="16"/>
      <c r="I295" s="68"/>
    </row>
    <row r="296" spans="1:9" ht="15">
      <c r="A296" s="45" t="s">
        <v>99</v>
      </c>
      <c r="B296" s="17"/>
      <c r="C296" s="17"/>
      <c r="D296" s="17"/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v>0</v>
      </c>
      <c r="C297" s="17">
        <v>0</v>
      </c>
      <c r="D297" s="17">
        <v>0</v>
      </c>
      <c r="E297" s="16"/>
      <c r="F297" s="16"/>
      <c r="G297" s="16"/>
      <c r="H297" s="16"/>
      <c r="I297" s="68">
        <f>SUM(B297:G297)</f>
        <v>0</v>
      </c>
    </row>
    <row r="298" spans="1:9" ht="15">
      <c r="A298" s="45" t="s">
        <v>98</v>
      </c>
      <c r="B298" s="17"/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/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v>0</v>
      </c>
      <c r="C300" s="17">
        <v>0</v>
      </c>
      <c r="D300" s="17">
        <v>0</v>
      </c>
      <c r="E300" s="16"/>
      <c r="F300" s="16"/>
      <c r="G300" s="16"/>
      <c r="H300" s="16"/>
      <c r="I300" s="68">
        <f>SUM(B300:G300)</f>
        <v>0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v>0</v>
      </c>
      <c r="C303" s="17">
        <v>0</v>
      </c>
      <c r="D303" s="17">
        <v>0</v>
      </c>
      <c r="E303" s="16"/>
      <c r="F303" s="16"/>
      <c r="G303" s="16"/>
      <c r="H303" s="16"/>
      <c r="I303" s="68">
        <f>SUM(B303:G303)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>
        <v>120</v>
      </c>
      <c r="C306" s="120"/>
      <c r="D306" s="120"/>
      <c r="E306" s="120"/>
      <c r="F306" s="120"/>
      <c r="G306" s="120"/>
      <c r="H306" s="120"/>
      <c r="I306" s="117">
        <f>SUM(B306)</f>
        <v>120</v>
      </c>
    </row>
    <row r="307" spans="1:9" ht="15">
      <c r="A307" s="118" t="s">
        <v>167</v>
      </c>
      <c r="B307" s="119">
        <v>1475</v>
      </c>
      <c r="C307" s="120"/>
      <c r="D307" s="120"/>
      <c r="E307" s="120"/>
      <c r="F307" s="120"/>
      <c r="G307" s="120"/>
      <c r="H307" s="120"/>
      <c r="I307" s="117">
        <f>SUM(B307)</f>
        <v>1475</v>
      </c>
    </row>
    <row r="308" spans="1:9" ht="15">
      <c r="A308" s="118" t="s">
        <v>168</v>
      </c>
      <c r="B308" s="117">
        <f>'[39]Feuil1'!$K$22</f>
        <v>47812</v>
      </c>
      <c r="C308" s="120"/>
      <c r="D308" s="120"/>
      <c r="E308" s="120"/>
      <c r="F308" s="120"/>
      <c r="G308" s="120"/>
      <c r="H308" s="120"/>
      <c r="I308" s="117">
        <f>SUM(B308)</f>
        <v>47812</v>
      </c>
    </row>
    <row r="309" spans="1:9" ht="15">
      <c r="A309" s="118" t="s">
        <v>169</v>
      </c>
      <c r="B309" s="121">
        <f>'[39]Feuil1'!$J$22</f>
        <v>38496.42999999999</v>
      </c>
      <c r="C309" s="120"/>
      <c r="D309" s="120"/>
      <c r="E309" s="120"/>
      <c r="F309" s="120"/>
      <c r="G309" s="120"/>
      <c r="H309" s="120"/>
      <c r="I309" s="117">
        <f>SUM(B309)</f>
        <v>38496.42999999999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>
        <v>23</v>
      </c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>
        <v>239</v>
      </c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>
        <f>'[39]Feuil1'!$M$22</f>
        <v>2336</v>
      </c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>
        <f>'[39]Feuil1'!$L$22</f>
        <v>6137.73</v>
      </c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I306+D311</f>
        <v>143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I307+D312</f>
        <v>1714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I308+D313</f>
        <v>50148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I309+D314</f>
        <v>44634.15999999999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70:I70"/>
    <mergeCell ref="A84:I84"/>
    <mergeCell ref="A119:I119"/>
    <mergeCell ref="A191:I191"/>
    <mergeCell ref="A197:I197"/>
    <mergeCell ref="A200:I200"/>
    <mergeCell ref="A277:I277"/>
    <mergeCell ref="A278:I278"/>
    <mergeCell ref="A282:I282"/>
    <mergeCell ref="A287:I287"/>
    <mergeCell ref="A293:I293"/>
    <mergeCell ref="A304:I304"/>
    <mergeCell ref="A321:I321"/>
    <mergeCell ref="A322:I322"/>
    <mergeCell ref="A323:I323"/>
    <mergeCell ref="A324:I324"/>
    <mergeCell ref="A325:I325"/>
    <mergeCell ref="A326:I326"/>
    <mergeCell ref="A333:I333"/>
    <mergeCell ref="A334:I334"/>
    <mergeCell ref="A335:I335"/>
    <mergeCell ref="A327:I327"/>
    <mergeCell ref="A328:I328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tabSelected="1" zoomScale="85" zoomScaleNormal="85" zoomScalePageLayoutView="0" workbookViewId="0" topLeftCell="A169">
      <selection activeCell="E35" sqref="E35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203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f>'janvier 2021'!I25+'février 2021'!I25+'mars 2021'!I25+'avril 2021'!I25+'mai 2021'!I25+'juin 2021'!I25+'juillet 2021'!I25+'aout 2021'!I25+'septembre 2021'!I25+'octobre 2021'!I25+'novembre 2021'!I25+'décembre 2021'!I25</f>
        <v>164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f>'janvier 2021'!I26+'février 2021'!I26+'mars 2021'!I26+'avril 2021'!I26+'mai 2021'!I26+'juin 2021'!I26+'juillet 2021'!I26+'aout 2021'!I26+'septembre 2021'!I26+'octobre 2021'!I26+'novembre 2021'!I26+'décembre 2021'!I26</f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/>
      <c r="C28" s="16"/>
      <c r="D28" s="16"/>
      <c r="E28" s="16"/>
      <c r="F28" s="16"/>
      <c r="G28" s="16"/>
      <c r="H28" s="16"/>
      <c r="I28" s="29">
        <f>'janvier 2021'!I28+'février 2021'!I28+'mars 2021'!I28+'avril 2021'!I28+'mai 2021'!I28+'juin 2021'!I28+'juillet 2021'!I28+'aout 2021'!I28+'septembre 2021'!I28+'octobre 2021'!I28+'novembre 2021'!I28+'décembre 2021'!I28</f>
        <v>15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>SUM(B33:B34)</f>
        <v>3921</v>
      </c>
      <c r="C32" s="15">
        <f>SUM(C33:C34)</f>
        <v>1239</v>
      </c>
      <c r="D32" s="15">
        <f>SUM(D33:D34)</f>
        <v>763</v>
      </c>
      <c r="E32" s="15">
        <f>SUM(E33:E34)</f>
        <v>64</v>
      </c>
      <c r="F32" s="14"/>
      <c r="G32" s="135">
        <f>SUM(G33:G34)</f>
        <v>108</v>
      </c>
      <c r="H32" s="135"/>
      <c r="I32" s="15">
        <f>'janvier 2021'!I32+'février 2021'!I32+'mars 2021'!I32+'avril 2021'!I32+'mai 2021'!I32+'juin 2021'!I32+'juillet 2021'!I32+'aout 2021'!I32+'septembre 2021'!I32+'octobre 2021'!I32+'novembre 2021'!I32+'décembre 2021'!I32</f>
        <v>6095</v>
      </c>
    </row>
    <row r="33" spans="1:9" ht="15">
      <c r="A33" s="9" t="s">
        <v>14</v>
      </c>
      <c r="B33" s="18">
        <f>'janvier 2021'!B33+'février 2021'!B33+'mars 2021'!B33+'avril 2021'!B33+'mai 2021'!B33+'juin 2021'!B33+'juillet 2021'!B33+'aout 2021'!B33+'septembre 2021'!B33+'octobre 2021'!B33+'novembre 2021'!B33+'décembre 2021'!B33</f>
        <v>3744</v>
      </c>
      <c r="C33" s="18">
        <f>'janvier 2021'!C33+'février 2021'!C33+'mars 2021'!C33+'avril 2021'!C33+'mai 2021'!C33+'juin 2021'!C33+'juillet 2021'!C33+'aout 2021'!C33+'septembre 2021'!C33+'octobre 2021'!C33+'novembre 2021'!C33+'décembre 2021'!C33</f>
        <v>993</v>
      </c>
      <c r="D33" s="18">
        <f>'janvier 2021'!D33+'février 2021'!D33+'mars 2021'!D33+'avril 2021'!D33+'mai 2021'!D33+'juin 2021'!D33+'juillet 2021'!D33+'aout 2021'!D33+'septembre 2021'!D33+'octobre 2021'!D33+'novembre 2021'!D33+'décembre 2021'!D33</f>
        <v>688</v>
      </c>
      <c r="E33" s="135">
        <f>'janvier 2021'!E33+'février 2021'!E33+'mars 2021'!E33+'avril 2021'!E33+'mai 2021'!E33+'juin 2021'!E33+'juillet 2021'!E33+'aout 2021'!E33+'septembre 2021'!E33+'octobre 2021'!E33+'novembre 2021'!E33+'décembre 2021'!E33</f>
        <v>61</v>
      </c>
      <c r="F33" s="38"/>
      <c r="G33" s="136">
        <f>'janvier 2021'!G33+'février 2021'!G33+'mars 2021'!G33+'avril 2021'!G33+'mai 2021'!G33+'juin 2021'!G33+'juillet 2021'!G33+'aout 2021'!G33+'septembre 2021'!G33+'octobre 2021'!G33+'novembre 2021'!G33+'décembre 2021'!G33</f>
        <v>108</v>
      </c>
      <c r="H33" s="136"/>
      <c r="I33" s="15">
        <f>'janvier 2021'!I33+'février 2021'!I33+'mars 2021'!I33+'avril 2021'!I33+'mai 2021'!I33+'juin 2021'!I33+'juillet 2021'!I33+'aout 2021'!I33+'septembre 2021'!I33+'octobre 2021'!I33+'novembre 2021'!I33+'décembre 2021'!I33</f>
        <v>5594</v>
      </c>
    </row>
    <row r="34" spans="1:9" ht="15">
      <c r="A34" s="9" t="s">
        <v>15</v>
      </c>
      <c r="B34" s="18">
        <f>'janvier 2021'!B34+'février 2021'!B34+'mars 2021'!B34+'avril 2021'!B34+'mai 2021'!B34+'juin 2021'!B34+'juillet 2021'!B34+'aout 2021'!B34+'septembre 2021'!B34+'octobre 2021'!B34+'novembre 2021'!B34+'décembre 2021'!B34</f>
        <v>177</v>
      </c>
      <c r="C34" s="18">
        <f>'janvier 2021'!C34+'février 2021'!C34+'mars 2021'!C34+'avril 2021'!C34+'mai 2021'!C34+'juin 2021'!C34+'juillet 2021'!C34+'aout 2021'!C34+'septembre 2021'!C34+'octobre 2021'!C34+'novembre 2021'!C34+'décembre 2021'!C34</f>
        <v>246</v>
      </c>
      <c r="D34" s="18">
        <f>'janvier 2021'!D34+'février 2021'!D34+'mars 2021'!D34+'avril 2021'!D34+'mai 2021'!D34+'juin 2021'!D34+'juillet 2021'!D34+'aout 2021'!D34+'septembre 2021'!D34+'octobre 2021'!D34+'novembre 2021'!D34+'décembre 2021'!D34</f>
        <v>75</v>
      </c>
      <c r="E34" s="135">
        <f>'janvier 2021'!E34+'février 2021'!E34+'mars 2021'!E34+'avril 2021'!E34+'mai 2021'!E34+'juin 2021'!E34+'juillet 2021'!E34+'aout 2021'!E34+'septembre 2021'!E34+'octobre 2021'!E34+'novembre 2021'!E34+'décembre 2021'!E34</f>
        <v>3</v>
      </c>
      <c r="F34" s="38"/>
      <c r="G34" s="136">
        <f>'janvier 2021'!G34+'février 2021'!G34+'mars 2021'!G34+'avril 2021'!G34+'mai 2021'!G34+'juin 2021'!G34+'juillet 2021'!G34+'aout 2021'!G34+'septembre 2021'!G34+'octobre 2021'!G34+'novembre 2021'!G34+'décembre 2021'!G34</f>
        <v>0</v>
      </c>
      <c r="H34" s="136"/>
      <c r="I34" s="15">
        <f>'janvier 2021'!I34+'février 2021'!I34+'mars 2021'!I34+'avril 2021'!I34+'mai 2021'!I34+'juin 2021'!I34+'juillet 2021'!I34+'aout 2021'!I34+'septembre 2021'!I34+'octobre 2021'!I34+'novembre 2021'!I34+'décembre 2021'!I34</f>
        <v>501</v>
      </c>
    </row>
    <row r="35" spans="1:9" ht="15">
      <c r="A35" s="10" t="s">
        <v>35</v>
      </c>
      <c r="B35" s="15">
        <f>SUM(B36:B37)</f>
        <v>7574</v>
      </c>
      <c r="C35" s="15">
        <f>SUM(C36:C37)</f>
        <v>1829</v>
      </c>
      <c r="D35" s="15">
        <f>SUM(D36:D37)</f>
        <v>1538</v>
      </c>
      <c r="E35" s="135">
        <f>SUM(E36:E37)</f>
        <v>136</v>
      </c>
      <c r="F35" s="14"/>
      <c r="G35" s="135">
        <f>SUM(G36:G37)</f>
        <v>154</v>
      </c>
      <c r="H35" s="135"/>
      <c r="I35" s="15">
        <f>'janvier 2021'!I35+'février 2021'!I35+'mars 2021'!I35+'avril 2021'!I35+'mai 2021'!I35+'juin 2021'!I35+'juillet 2021'!I35+'aout 2021'!I35+'septembre 2021'!I35+'octobre 2021'!I35+'novembre 2021'!I35+'décembre 2021'!I35</f>
        <v>11231</v>
      </c>
    </row>
    <row r="36" spans="1:9" ht="15">
      <c r="A36" s="21" t="s">
        <v>14</v>
      </c>
      <c r="B36" s="18">
        <f>'janvier 2021'!B36+'février 2021'!B36+'mars 2021'!B36+'avril 2021'!B36+'mai 2021'!B36+'juin 2021'!B36+'juillet 2021'!B36+'aout 2021'!B36+'septembre 2021'!B36+'octobre 2021'!B36+'novembre 2021'!B36+'décembre 2021'!B36</f>
        <v>7345</v>
      </c>
      <c r="C36" s="18">
        <f>'janvier 2021'!C36+'février 2021'!C36+'mars 2021'!C36+'avril 2021'!C36+'mai 2021'!C36+'juin 2021'!C36+'juillet 2021'!C36+'aout 2021'!C36+'septembre 2021'!C36+'octobre 2021'!C36+'novembre 2021'!C36+'décembre 2021'!C36</f>
        <v>1564</v>
      </c>
      <c r="D36" s="18">
        <f>'janvier 2021'!D36+'février 2021'!D36+'mars 2021'!D36+'avril 2021'!D36+'mai 2021'!D36+'juin 2021'!D36+'juillet 2021'!D36+'aout 2021'!D36+'septembre 2021'!D36+'octobre 2021'!D36+'novembre 2021'!D36+'décembre 2021'!D36</f>
        <v>1441</v>
      </c>
      <c r="E36" s="145">
        <f>'janvier 2021'!E36+'février 2021'!E36+'mars 2021'!E36+'avril 2021'!E36+'mai 2021'!E36+'juin 2021'!E36+'juillet 2021'!E36+'aout 2021'!E36+'septembre 2021'!E36+'octobre 2021'!E36+'novembre 2021'!E36+'décembre 2021'!E36</f>
        <v>130</v>
      </c>
      <c r="F36" s="39"/>
      <c r="G36" s="138">
        <f>'janvier 2021'!G36+'février 2021'!G36+'mars 2021'!G36+'avril 2021'!G36+'mai 2021'!G36+'juin 2021'!G36+'juillet 2021'!G36+'aout 2021'!G36+'septembre 2021'!G36+'octobre 2021'!G36+'novembre 2021'!G36+'décembre 2021'!G36</f>
        <v>154</v>
      </c>
      <c r="H36" s="138"/>
      <c r="I36" s="15">
        <f>'janvier 2021'!I36+'février 2021'!I36+'mars 2021'!I36+'avril 2021'!I36+'mai 2021'!I36+'juin 2021'!I36+'juillet 2021'!I36+'aout 2021'!I36+'septembre 2021'!I36+'octobre 2021'!I36+'novembre 2021'!I36+'décembre 2021'!I36</f>
        <v>10634</v>
      </c>
    </row>
    <row r="37" spans="1:9" ht="15">
      <c r="A37" s="21" t="s">
        <v>15</v>
      </c>
      <c r="B37" s="18">
        <f>'janvier 2021'!B37+'février 2021'!B37+'mars 2021'!B37+'avril 2021'!B37+'mai 2021'!B37+'juin 2021'!B37+'juillet 2021'!B37+'aout 2021'!B37+'septembre 2021'!B37+'octobre 2021'!B37+'novembre 2021'!B37+'décembre 2021'!B37</f>
        <v>229</v>
      </c>
      <c r="C37" s="18">
        <f>'janvier 2021'!C37+'février 2021'!C37+'mars 2021'!C37+'avril 2021'!C37+'mai 2021'!C37+'juin 2021'!C37+'juillet 2021'!C37+'aout 2021'!C37+'septembre 2021'!C37+'octobre 2021'!C37+'novembre 2021'!C37+'décembre 2021'!C37</f>
        <v>265</v>
      </c>
      <c r="D37" s="18">
        <f>'janvier 2021'!D37+'février 2021'!D37+'mars 2021'!D37+'avril 2021'!D37+'mai 2021'!D37+'juin 2021'!D37+'juillet 2021'!D37+'aout 2021'!D37+'septembre 2021'!D37+'octobre 2021'!D37+'novembre 2021'!D37+'décembre 2021'!D37</f>
        <v>97</v>
      </c>
      <c r="E37" s="145">
        <f>'janvier 2021'!E37+'février 2021'!E37+'mars 2021'!E37+'avril 2021'!E37+'mai 2021'!E37+'juin 2021'!E37+'juillet 2021'!E37+'aout 2021'!E37+'septembre 2021'!E37+'octobre 2021'!E37+'novembre 2021'!E37+'décembre 2021'!E37</f>
        <v>6</v>
      </c>
      <c r="F37" s="39"/>
      <c r="G37" s="138">
        <f>'janvier 2021'!G37+'février 2021'!G37+'mars 2021'!G37+'avril 2021'!G37+'mai 2021'!G37+'juin 2021'!G37+'juillet 2021'!G37+'aout 2021'!G37+'septembre 2021'!G37+'octobre 2021'!G37+'novembre 2021'!G37+'décembre 2021'!G37</f>
        <v>0</v>
      </c>
      <c r="H37" s="138"/>
      <c r="I37" s="15">
        <f>'janvier 2021'!I37+'février 2021'!I37+'mars 2021'!I37+'avril 2021'!I37+'mai 2021'!I37+'juin 2021'!I37+'juillet 2021'!I37+'aout 2021'!I37+'septembre 2021'!I37+'octobre 2021'!I37+'novembre 2021'!I37+'décembre 2021'!I37</f>
        <v>597</v>
      </c>
    </row>
    <row r="38" spans="1:9" ht="30">
      <c r="A38" s="10" t="s">
        <v>30</v>
      </c>
      <c r="B38" s="15"/>
      <c r="C38" s="15"/>
      <c r="D38" s="15"/>
      <c r="E38" s="135"/>
      <c r="F38" s="14"/>
      <c r="G38" s="135"/>
      <c r="H38" s="135"/>
      <c r="I38" s="15"/>
    </row>
    <row r="39" spans="1:9" ht="15">
      <c r="A39" s="11" t="s">
        <v>16</v>
      </c>
      <c r="B39" s="29">
        <f>SUM(B40+B42+B43+B44+B45)</f>
        <v>3684</v>
      </c>
      <c r="C39" s="29">
        <f>SUM(C40+C42+C43+C44+C45)</f>
        <v>1162</v>
      </c>
      <c r="D39" s="29">
        <f>SUM(D40+D42+D43+D44+D45)</f>
        <v>747</v>
      </c>
      <c r="E39" s="135">
        <f>SUM(E40+E42+E43+E44+E45)</f>
        <v>61</v>
      </c>
      <c r="F39" s="40"/>
      <c r="G39" s="155">
        <f>SUM(G40+G42+G43+G44+G45)</f>
        <v>108</v>
      </c>
      <c r="H39" s="137"/>
      <c r="I39" s="29">
        <f>'janvier 2021'!I39+'février 2021'!I39+'mars 2021'!I39+'avril 2021'!I39+'mai 2021'!I39+'juin 2021'!I39+'juillet 2021'!I39+'aout 2021'!I39+'septembre 2021'!I39+'octobre 2021'!I39+'novembre 2021'!I39+'décembre 2021'!I39</f>
        <v>5762</v>
      </c>
    </row>
    <row r="40" spans="1:9" ht="15">
      <c r="A40" s="9" t="s">
        <v>20</v>
      </c>
      <c r="B40" s="18">
        <f>'janvier 2021'!B40+'février 2021'!B40+'mars 2021'!B40+'avril 2021'!B40+'mai 2021'!B40+'juin 2021'!B40+'juillet 2021'!B40+'aout 2021'!B40+'septembre 2021'!B40+'octobre 2021'!B40+'novembre 2021'!B40+'décembre 2021'!B40</f>
        <v>2004</v>
      </c>
      <c r="C40" s="18">
        <f>'janvier 2021'!C40+'février 2021'!C40+'mars 2021'!C40+'avril 2021'!C40+'mai 2021'!C40+'juin 2021'!C40+'juillet 2021'!C40+'aout 2021'!C40+'septembre 2021'!C40+'octobre 2021'!C40+'novembre 2021'!C40+'décembre 2021'!C40</f>
        <v>519</v>
      </c>
      <c r="D40" s="18">
        <f>'janvier 2021'!D40+'février 2021'!D40+'mars 2021'!D40+'avril 2021'!D40+'mai 2021'!D40+'juin 2021'!D40+'juillet 2021'!D40+'aout 2021'!D40+'septembre 2021'!D40+'octobre 2021'!D40+'novembre 2021'!D40+'décembre 2021'!D40</f>
        <v>76</v>
      </c>
      <c r="E40" s="145">
        <f>'janvier 2021'!E40+'février 2021'!E40+'mars 2021'!E40+'avril 2021'!E40+'mai 2021'!E40+'juin 2021'!E40+'juillet 2021'!E40+'aout 2021'!E40+'septembre 2021'!E40+'octobre 2021'!E40+'novembre 2021'!E40+'décembre 2021'!E40</f>
        <v>28</v>
      </c>
      <c r="F40" s="38"/>
      <c r="G40" s="136">
        <f>'janvier 2021'!G40+'février 2021'!G40+'mars 2021'!G40+'avril 2021'!G40+'mai 2021'!G40+'juin 2021'!G40+'juillet 2021'!G40+'aout 2021'!G40+'septembre 2021'!G40+'octobre 2021'!G40+'novembre 2021'!G40+'décembre 2021'!G40</f>
        <v>7</v>
      </c>
      <c r="H40" s="136"/>
      <c r="I40" s="29">
        <f>'janvier 2021'!I40+'février 2021'!I40+'mars 2021'!I40+'avril 2021'!I40+'mai 2021'!I40+'juin 2021'!I40+'juillet 2021'!I40+'aout 2021'!I40+'septembre 2021'!I40+'octobre 2021'!I40+'novembre 2021'!I40+'décembre 2021'!I40</f>
        <v>2634</v>
      </c>
    </row>
    <row r="41" spans="1:9" ht="15">
      <c r="A41" s="9" t="s">
        <v>17</v>
      </c>
      <c r="B41" s="18">
        <f>'janvier 2021'!B41+'février 2021'!B41+'mars 2021'!B41+'avril 2021'!B41+'mai 2021'!B41+'juin 2021'!B41+'juillet 2021'!B41+'aout 2021'!B41+'septembre 2021'!B41+'octobre 2021'!B41+'novembre 2021'!B41+'décembre 2021'!B41</f>
        <v>1569</v>
      </c>
      <c r="C41" s="18">
        <f>'janvier 2021'!C41+'février 2021'!C41+'mars 2021'!C41+'avril 2021'!C41+'mai 2021'!C41+'juin 2021'!C41+'juillet 2021'!C41+'aout 2021'!C41+'septembre 2021'!C41+'octobre 2021'!C41+'novembre 2021'!C41+'décembre 2021'!C41</f>
        <v>400</v>
      </c>
      <c r="D41" s="18">
        <f>'janvier 2021'!D41+'février 2021'!D41+'mars 2021'!D41+'avril 2021'!D41+'mai 2021'!D41+'juin 2021'!D41+'juillet 2021'!D41+'aout 2021'!D41+'septembre 2021'!D41+'octobre 2021'!D41+'novembre 2021'!D41+'décembre 2021'!D41</f>
        <v>44</v>
      </c>
      <c r="E41" s="145">
        <f>'janvier 2021'!E41+'février 2021'!E41+'mars 2021'!E41+'avril 2021'!E41+'mai 2021'!E41+'juin 2021'!E41+'juillet 2021'!E41+'aout 2021'!E41+'septembre 2021'!E41+'octobre 2021'!E41+'novembre 2021'!E41+'décembre 2021'!E41</f>
        <v>20</v>
      </c>
      <c r="F41" s="38"/>
      <c r="G41" s="136">
        <f>'janvier 2021'!G41+'février 2021'!G41+'mars 2021'!G41+'avril 2021'!G41+'mai 2021'!G41+'juin 2021'!G41+'juillet 2021'!G41+'aout 2021'!G41+'septembre 2021'!G41+'octobre 2021'!G41+'novembre 2021'!G41+'décembre 2021'!G41</f>
        <v>4</v>
      </c>
      <c r="H41" s="136"/>
      <c r="I41" s="29">
        <f>'janvier 2021'!I41+'février 2021'!I41+'mars 2021'!I41+'avril 2021'!I41+'mai 2021'!I41+'juin 2021'!I41+'juillet 2021'!I41+'aout 2021'!I41+'septembre 2021'!I41+'octobre 2021'!I41+'novembre 2021'!I41+'décembre 2021'!I41</f>
        <v>2037</v>
      </c>
    </row>
    <row r="42" spans="1:9" ht="15">
      <c r="A42" s="9" t="s">
        <v>21</v>
      </c>
      <c r="B42" s="18">
        <f>'janvier 2021'!B42+'février 2021'!B42+'mars 2021'!B42+'avril 2021'!B42+'mai 2021'!B42+'juin 2021'!B42+'juillet 2021'!B42+'aout 2021'!B42+'septembre 2021'!B42+'octobre 2021'!B42+'novembre 2021'!B42+'décembre 2021'!B42</f>
        <v>226</v>
      </c>
      <c r="C42" s="18">
        <f>'janvier 2021'!C42+'février 2021'!C42+'mars 2021'!C42+'avril 2021'!C42+'mai 2021'!C42+'juin 2021'!C42+'juillet 2021'!C42+'aout 2021'!C42+'septembre 2021'!C42+'octobre 2021'!C42+'novembre 2021'!C42+'décembre 2021'!C42</f>
        <v>44</v>
      </c>
      <c r="D42" s="18">
        <f>'janvier 2021'!D42+'février 2021'!D42+'mars 2021'!D42+'avril 2021'!D42+'mai 2021'!D42+'juin 2021'!D42+'juillet 2021'!D42+'aout 2021'!D42+'septembre 2021'!D42+'octobre 2021'!D42+'novembre 2021'!D42+'décembre 2021'!D42</f>
        <v>22</v>
      </c>
      <c r="E42" s="145">
        <f>'janvier 2021'!E42+'février 2021'!E42+'mars 2021'!E42+'avril 2021'!E42+'mai 2021'!E42+'juin 2021'!E42+'juillet 2021'!E42+'aout 2021'!E42+'septembre 2021'!E42+'octobre 2021'!E42+'novembre 2021'!E42+'décembre 2021'!E42</f>
        <v>5</v>
      </c>
      <c r="F42" s="38"/>
      <c r="G42" s="136">
        <f>'janvier 2021'!G42+'février 2021'!G42+'mars 2021'!G42+'avril 2021'!G42+'mai 2021'!G42+'juin 2021'!G42+'juillet 2021'!G42+'aout 2021'!G42+'septembre 2021'!G42+'octobre 2021'!G42+'novembre 2021'!G42+'décembre 2021'!G42</f>
        <v>1</v>
      </c>
      <c r="H42" s="136"/>
      <c r="I42" s="29">
        <f>'janvier 2021'!I42+'février 2021'!I42+'mars 2021'!I42+'avril 2021'!I42+'mai 2021'!I42+'juin 2021'!I42+'juillet 2021'!I42+'aout 2021'!I42+'septembre 2021'!I42+'octobre 2021'!I42+'novembre 2021'!I42+'décembre 2021'!I42</f>
        <v>298</v>
      </c>
    </row>
    <row r="43" spans="1:9" ht="15">
      <c r="A43" s="9" t="s">
        <v>18</v>
      </c>
      <c r="B43" s="18">
        <f>'janvier 2021'!B43+'février 2021'!B43+'mars 2021'!B43+'avril 2021'!B43+'mai 2021'!B43+'juin 2021'!B43+'juillet 2021'!B43+'aout 2021'!B43+'septembre 2021'!B43+'octobre 2021'!B43+'novembre 2021'!B43+'décembre 2021'!B43</f>
        <v>335</v>
      </c>
      <c r="C43" s="18">
        <f>'janvier 2021'!C43+'février 2021'!C43+'mars 2021'!C43+'avril 2021'!C43+'mai 2021'!C43+'juin 2021'!C43+'juillet 2021'!C43+'aout 2021'!C43+'septembre 2021'!C43+'octobre 2021'!C43+'novembre 2021'!C43+'décembre 2021'!C43</f>
        <v>48</v>
      </c>
      <c r="D43" s="18">
        <f>'janvier 2021'!D43+'février 2021'!D43+'mars 2021'!D43+'avril 2021'!D43+'mai 2021'!D43+'juin 2021'!D43+'juillet 2021'!D43+'aout 2021'!D43+'septembre 2021'!D43+'octobre 2021'!D43+'novembre 2021'!D43+'décembre 2021'!D43</f>
        <v>14</v>
      </c>
      <c r="E43" s="145">
        <f>'janvier 2021'!E43+'février 2021'!E43+'mars 2021'!E43+'avril 2021'!E43+'mai 2021'!E43+'juin 2021'!E43+'juillet 2021'!E43+'aout 2021'!E43+'septembre 2021'!E43+'octobre 2021'!E43+'novembre 2021'!E43+'décembre 2021'!E43</f>
        <v>6</v>
      </c>
      <c r="F43" s="38"/>
      <c r="G43" s="136">
        <f>'janvier 2021'!G43+'février 2021'!G43+'mars 2021'!G43+'avril 2021'!G43+'mai 2021'!G43+'juin 2021'!G43+'juillet 2021'!G43+'aout 2021'!G43+'septembre 2021'!G43+'octobre 2021'!G43+'novembre 2021'!G43+'décembre 2021'!G43</f>
        <v>0</v>
      </c>
      <c r="H43" s="136"/>
      <c r="I43" s="29">
        <f>'janvier 2021'!I43+'février 2021'!I43+'mars 2021'!I43+'avril 2021'!I43+'mai 2021'!I43+'juin 2021'!I43+'juillet 2021'!I43+'aout 2021'!I43+'septembre 2021'!I43+'octobre 2021'!I43+'novembre 2021'!I43+'décembre 2021'!I43</f>
        <v>403</v>
      </c>
    </row>
    <row r="44" spans="1:9" ht="15">
      <c r="A44" s="9" t="s">
        <v>19</v>
      </c>
      <c r="B44" s="18">
        <f>'janvier 2021'!B44+'février 2021'!B44+'mars 2021'!B44+'avril 2021'!B44+'mai 2021'!B44+'juin 2021'!B44+'juillet 2021'!B44+'aout 2021'!B44+'septembre 2021'!B44+'octobre 2021'!B44+'novembre 2021'!B44+'décembre 2021'!B44</f>
        <v>129</v>
      </c>
      <c r="C44" s="18">
        <f>'janvier 2021'!C44+'février 2021'!C44+'mars 2021'!C44+'avril 2021'!C44+'mai 2021'!C44+'juin 2021'!C44+'juillet 2021'!C44+'aout 2021'!C44+'septembre 2021'!C44+'octobre 2021'!C44+'novembre 2021'!C44+'décembre 2021'!C44</f>
        <v>38</v>
      </c>
      <c r="D44" s="18">
        <f>'janvier 2021'!D44+'février 2021'!D44+'mars 2021'!D44+'avril 2021'!D44+'mai 2021'!D44+'juin 2021'!D44+'juillet 2021'!D44+'aout 2021'!D44+'septembre 2021'!D44+'octobre 2021'!D44+'novembre 2021'!D44+'décembre 2021'!D44</f>
        <v>5</v>
      </c>
      <c r="E44" s="145">
        <f>'janvier 2021'!E44+'février 2021'!E44+'mars 2021'!E44+'avril 2021'!E44+'mai 2021'!E44+'juin 2021'!E44+'juillet 2021'!E44+'aout 2021'!E44+'septembre 2021'!E44+'octobre 2021'!E44+'novembre 2021'!E44+'décembre 2021'!E44</f>
        <v>12</v>
      </c>
      <c r="F44" s="38"/>
      <c r="G44" s="136">
        <f>'janvier 2021'!G44+'février 2021'!G44+'mars 2021'!G44+'avril 2021'!G44+'mai 2021'!G44+'juin 2021'!G44+'juillet 2021'!G44+'aout 2021'!G44+'septembre 2021'!G44+'octobre 2021'!G44+'novembre 2021'!G44+'décembre 2021'!G44</f>
        <v>100</v>
      </c>
      <c r="H44" s="136"/>
      <c r="I44" s="29">
        <f>'janvier 2021'!I44+'février 2021'!I44+'mars 2021'!I44+'avril 2021'!I44+'mai 2021'!I44+'juin 2021'!I44+'juillet 2021'!I44+'aout 2021'!I44+'septembre 2021'!I44+'octobre 2021'!I44+'novembre 2021'!I44+'décembre 2021'!I44</f>
        <v>284</v>
      </c>
    </row>
    <row r="45" spans="1:9" ht="15">
      <c r="A45" s="9" t="s">
        <v>22</v>
      </c>
      <c r="B45" s="18">
        <f>'janvier 2021'!B45+'février 2021'!B45+'mars 2021'!B45+'avril 2021'!B45+'mai 2021'!B45+'juin 2021'!B45+'juillet 2021'!B45+'aout 2021'!B45+'septembre 2021'!B45+'octobre 2021'!B45+'novembre 2021'!B45+'décembre 2021'!B45</f>
        <v>990</v>
      </c>
      <c r="C45" s="18">
        <f>'janvier 2021'!C45+'février 2021'!C45+'mars 2021'!C45+'avril 2021'!C45+'mai 2021'!C45+'juin 2021'!C45+'juillet 2021'!C45+'aout 2021'!C45+'septembre 2021'!C45+'octobre 2021'!C45+'novembre 2021'!C45+'décembre 2021'!C45</f>
        <v>513</v>
      </c>
      <c r="D45" s="18">
        <f>'janvier 2021'!D45+'février 2021'!D45+'mars 2021'!D45+'avril 2021'!D45+'mai 2021'!D45+'juin 2021'!D45+'juillet 2021'!D45+'aout 2021'!D45+'septembre 2021'!D45+'octobre 2021'!D45+'novembre 2021'!D45+'décembre 2021'!D45</f>
        <v>630</v>
      </c>
      <c r="E45" s="145">
        <f>'janvier 2021'!E45+'février 2021'!E45+'mars 2021'!E45+'avril 2021'!E45+'mai 2021'!E45+'juin 2021'!E45+'juillet 2021'!E45+'aout 2021'!E45+'septembre 2021'!E45+'octobre 2021'!E45+'novembre 2021'!E45+'décembre 2021'!E45</f>
        <v>10</v>
      </c>
      <c r="F45" s="38"/>
      <c r="G45" s="136">
        <f>'janvier 2021'!G45+'février 2021'!G45+'mars 2021'!G45+'avril 2021'!G45+'mai 2021'!G45+'juin 2021'!G45+'juillet 2021'!G45+'aout 2021'!G45+'septembre 2021'!G45+'octobre 2021'!G45+'novembre 2021'!G45+'décembre 2021'!G45</f>
        <v>0</v>
      </c>
      <c r="H45" s="136"/>
      <c r="I45" s="29">
        <f>'janvier 2021'!I45+'février 2021'!I45+'mars 2021'!I45+'avril 2021'!I45+'mai 2021'!I45+'juin 2021'!I45+'juillet 2021'!I45+'aout 2021'!I45+'septembre 2021'!I45+'octobre 2021'!I45+'novembre 2021'!I45+'décembre 2021'!I45</f>
        <v>2143</v>
      </c>
    </row>
    <row r="46" spans="1:9" ht="15">
      <c r="A46" s="11" t="s">
        <v>23</v>
      </c>
      <c r="B46" s="29">
        <f>SUM(B47:B52)</f>
        <v>237</v>
      </c>
      <c r="C46" s="29">
        <f>SUM(C47:C52)</f>
        <v>77</v>
      </c>
      <c r="D46" s="29">
        <f>SUM(D47:D52)</f>
        <v>16</v>
      </c>
      <c r="E46" s="135">
        <f>SUM(E47:E52)</f>
        <v>3</v>
      </c>
      <c r="F46" s="40"/>
      <c r="G46" s="137">
        <f>SUM(G47:G52)</f>
        <v>0</v>
      </c>
      <c r="H46" s="137"/>
      <c r="I46" s="29">
        <f>'janvier 2021'!I46+'février 2021'!I46+'mars 2021'!I46+'avril 2021'!I46+'mai 2021'!I46+'juin 2021'!I46+'juillet 2021'!I46+'aout 2021'!I46+'septembre 2021'!I46+'octobre 2021'!I46+'novembre 2021'!I46+'décembre 2021'!I46</f>
        <v>333</v>
      </c>
    </row>
    <row r="47" spans="1:9" ht="15">
      <c r="A47" s="9" t="s">
        <v>24</v>
      </c>
      <c r="B47" s="18">
        <f>'janvier 2021'!B47+'février 2021'!B47+'mars 2021'!B47+'avril 2021'!B47+'mai 2021'!B47+'juin 2021'!B47+'juillet 2021'!B47+'aout 2021'!B47+'septembre 2021'!B47+'octobre 2021'!B47+'novembre 2021'!B47+'décembre 2021'!B47</f>
        <v>14</v>
      </c>
      <c r="C47" s="18">
        <f>'janvier 2021'!C47+'février 2021'!C47+'mars 2021'!C47+'avril 2021'!C47+'mai 2021'!C47+'juin 2021'!C47+'juillet 2021'!C47+'aout 2021'!C47+'septembre 2021'!C47+'octobre 2021'!C47+'novembre 2021'!C47+'décembre 2021'!C47</f>
        <v>12</v>
      </c>
      <c r="D47" s="18">
        <f>'janvier 2021'!D47+'février 2021'!D47+'mars 2021'!D47+'avril 2021'!D47+'mai 2021'!D47+'juin 2021'!D47+'juillet 2021'!D47+'aout 2021'!D47+'septembre 2021'!D47+'octobre 2021'!D47+'novembre 2021'!D47+'décembre 2021'!D47</f>
        <v>5</v>
      </c>
      <c r="E47" s="145">
        <f>'janvier 2021'!E47+'février 2021'!E47+'mars 2021'!E47+'avril 2021'!E47+'mai 2021'!E47+'juin 2021'!E47+'juillet 2021'!E47+'aout 2021'!E47+'septembre 2021'!E47+'octobre 2021'!E47+'novembre 2021'!E47+'décembre 2021'!E47</f>
        <v>0</v>
      </c>
      <c r="F47" s="38"/>
      <c r="G47" s="136">
        <f>'janvier 2021'!G47+'février 2021'!G47+'mars 2021'!G47+'avril 2021'!G47+'mai 2021'!G47+'juin 2021'!G47+'juillet 2021'!G47+'aout 2021'!G47+'septembre 2021'!G47+'octobre 2021'!G47+'novembre 2021'!G47+'décembre 2021'!G47</f>
        <v>0</v>
      </c>
      <c r="H47" s="136"/>
      <c r="I47" s="29">
        <f>'janvier 2021'!I47+'février 2021'!I47+'mars 2021'!I47+'avril 2021'!I47+'mai 2021'!I47+'juin 2021'!I47+'juillet 2021'!I47+'aout 2021'!I47+'septembre 2021'!I47+'octobre 2021'!I47+'novembre 2021'!I47+'décembre 2021'!I47</f>
        <v>31</v>
      </c>
    </row>
    <row r="48" spans="1:9" ht="15">
      <c r="A48" s="9" t="s">
        <v>25</v>
      </c>
      <c r="B48" s="18">
        <f>'janvier 2021'!B48+'février 2021'!B48+'mars 2021'!B48+'avril 2021'!B48+'mai 2021'!B48+'juin 2021'!B48+'juillet 2021'!B48+'aout 2021'!B48+'septembre 2021'!B48+'octobre 2021'!B48+'novembre 2021'!B48+'décembre 2021'!B48</f>
        <v>53</v>
      </c>
      <c r="C48" s="18">
        <f>'janvier 2021'!C48+'février 2021'!C48+'mars 2021'!C48+'avril 2021'!C48+'mai 2021'!C48+'juin 2021'!C48+'juillet 2021'!C48+'aout 2021'!C48+'septembre 2021'!C48+'octobre 2021'!C48+'novembre 2021'!C48+'décembre 2021'!C48</f>
        <v>10</v>
      </c>
      <c r="D48" s="18">
        <f>'janvier 2021'!D48+'février 2021'!D48+'mars 2021'!D48+'avril 2021'!D48+'mai 2021'!D48+'juin 2021'!D48+'juillet 2021'!D48+'aout 2021'!D48+'septembre 2021'!D48+'octobre 2021'!D48+'novembre 2021'!D48+'décembre 2021'!D48</f>
        <v>6</v>
      </c>
      <c r="E48" s="145">
        <f>'janvier 2021'!E48+'février 2021'!E48+'mars 2021'!E48+'avril 2021'!E48+'mai 2021'!E48+'juin 2021'!E48+'juillet 2021'!E48+'aout 2021'!E48+'septembre 2021'!E48+'octobre 2021'!E48+'novembre 2021'!E48+'décembre 2021'!E48</f>
        <v>0</v>
      </c>
      <c r="F48" s="38"/>
      <c r="G48" s="136">
        <f>'janvier 2021'!G48+'février 2021'!G48+'mars 2021'!G48+'avril 2021'!G48+'mai 2021'!G48+'juin 2021'!G48+'juillet 2021'!G48+'aout 2021'!G48+'septembre 2021'!G48+'octobre 2021'!G48+'novembre 2021'!G48+'décembre 2021'!G48</f>
        <v>0</v>
      </c>
      <c r="H48" s="136"/>
      <c r="I48" s="29">
        <f>'janvier 2021'!I48+'février 2021'!I48+'mars 2021'!I48+'avril 2021'!I48+'mai 2021'!I48+'juin 2021'!I48+'juillet 2021'!I48+'aout 2021'!I48+'septembre 2021'!I48+'octobre 2021'!I48+'novembre 2021'!I48+'décembre 2021'!I48</f>
        <v>69</v>
      </c>
    </row>
    <row r="49" spans="1:9" ht="15">
      <c r="A49" s="9" t="s">
        <v>26</v>
      </c>
      <c r="B49" s="18">
        <f>'janvier 2021'!B49+'février 2021'!B49+'mars 2021'!B49+'avril 2021'!B49+'mai 2021'!B49+'juin 2021'!B49+'juillet 2021'!B49+'aout 2021'!B49+'septembre 2021'!B49+'octobre 2021'!B49+'novembre 2021'!B49+'décembre 2021'!B49</f>
        <v>43</v>
      </c>
      <c r="C49" s="18">
        <f>'janvier 2021'!C49+'février 2021'!C49+'mars 2021'!C49+'avril 2021'!C49+'mai 2021'!C49+'juin 2021'!C49+'juillet 2021'!C49+'aout 2021'!C49+'septembre 2021'!C49+'octobre 2021'!C49+'novembre 2021'!C49+'décembre 2021'!C49</f>
        <v>17</v>
      </c>
      <c r="D49" s="18">
        <f>'janvier 2021'!D49+'février 2021'!D49+'mars 2021'!D49+'avril 2021'!D49+'mai 2021'!D49+'juin 2021'!D49+'juillet 2021'!D49+'aout 2021'!D49+'septembre 2021'!D49+'octobre 2021'!D49+'novembre 2021'!D49+'décembre 2021'!D49</f>
        <v>1</v>
      </c>
      <c r="E49" s="145">
        <f>'janvier 2021'!E49+'février 2021'!E49+'mars 2021'!E49+'avril 2021'!E49+'mai 2021'!E49+'juin 2021'!E49+'juillet 2021'!E49+'aout 2021'!E49+'septembre 2021'!E49+'octobre 2021'!E49+'novembre 2021'!E49+'décembre 2021'!E49</f>
        <v>0</v>
      </c>
      <c r="F49" s="38"/>
      <c r="G49" s="136">
        <f>'janvier 2021'!G49+'février 2021'!G49+'mars 2021'!G49+'avril 2021'!G49+'mai 2021'!G49+'juin 2021'!G49+'juillet 2021'!G49+'aout 2021'!G49+'septembre 2021'!G49+'octobre 2021'!G49+'novembre 2021'!G49+'décembre 2021'!G49</f>
        <v>0</v>
      </c>
      <c r="H49" s="136"/>
      <c r="I49" s="29">
        <f>'janvier 2021'!I49+'février 2021'!I49+'mars 2021'!I49+'avril 2021'!I49+'mai 2021'!I49+'juin 2021'!I49+'juillet 2021'!I49+'aout 2021'!I49+'septembre 2021'!I49+'octobre 2021'!I49+'novembre 2021'!I49+'décembre 2021'!I49</f>
        <v>61</v>
      </c>
    </row>
    <row r="50" spans="1:9" ht="15">
      <c r="A50" s="9" t="s">
        <v>27</v>
      </c>
      <c r="B50" s="18">
        <f>'janvier 2021'!B50+'février 2021'!B50+'mars 2021'!B50+'avril 2021'!B50+'mai 2021'!B50+'juin 2021'!B50+'juillet 2021'!B50+'aout 2021'!B50+'septembre 2021'!B50+'octobre 2021'!B50+'novembre 2021'!B50+'décembre 2021'!B50</f>
        <v>53</v>
      </c>
      <c r="C50" s="18">
        <f>'janvier 2021'!C50+'février 2021'!C50+'mars 2021'!C50+'avril 2021'!C50+'mai 2021'!C50+'juin 2021'!C50+'juillet 2021'!C50+'aout 2021'!C50+'septembre 2021'!C50+'octobre 2021'!C50+'novembre 2021'!C50+'décembre 2021'!C50</f>
        <v>13</v>
      </c>
      <c r="D50" s="18">
        <f>'janvier 2021'!D50+'février 2021'!D50+'mars 2021'!D50+'avril 2021'!D50+'mai 2021'!D50+'juin 2021'!D50+'juillet 2021'!D50+'aout 2021'!D50+'septembre 2021'!D50+'octobre 2021'!D50+'novembre 2021'!D50+'décembre 2021'!D50</f>
        <v>1</v>
      </c>
      <c r="E50" s="145">
        <f>'janvier 2021'!E50+'février 2021'!E50+'mars 2021'!E50+'avril 2021'!E50+'mai 2021'!E50+'juin 2021'!E50+'juillet 2021'!E50+'aout 2021'!E50+'septembre 2021'!E50+'octobre 2021'!E50+'novembre 2021'!E50+'décembre 2021'!E50</f>
        <v>3</v>
      </c>
      <c r="F50" s="38"/>
      <c r="G50" s="136">
        <f>'janvier 2021'!G50+'février 2021'!G50+'mars 2021'!G50+'avril 2021'!G50+'mai 2021'!G50+'juin 2021'!G50+'juillet 2021'!G50+'aout 2021'!G50+'septembre 2021'!G50+'octobre 2021'!G50+'novembre 2021'!G50+'décembre 2021'!G50</f>
        <v>0</v>
      </c>
      <c r="H50" s="136"/>
      <c r="I50" s="29">
        <f>'janvier 2021'!I50+'février 2021'!I50+'mars 2021'!I50+'avril 2021'!I50+'mai 2021'!I50+'juin 2021'!I50+'juillet 2021'!I50+'aout 2021'!I50+'septembre 2021'!I50+'octobre 2021'!I50+'novembre 2021'!I50+'décembre 2021'!I50</f>
        <v>70</v>
      </c>
    </row>
    <row r="51" spans="1:9" ht="15">
      <c r="A51" s="9" t="s">
        <v>28</v>
      </c>
      <c r="B51" s="18">
        <f>'janvier 2021'!B51+'février 2021'!B51+'mars 2021'!B51+'avril 2021'!B51+'mai 2021'!B51+'juin 2021'!B51+'juillet 2021'!B51+'aout 2021'!B51+'septembre 2021'!B51+'octobre 2021'!B51+'novembre 2021'!B51+'décembre 2021'!B51</f>
        <v>25</v>
      </c>
      <c r="C51" s="18">
        <f>'janvier 2021'!C51+'février 2021'!C51+'mars 2021'!C51+'avril 2021'!C51+'mai 2021'!C51+'juin 2021'!C51+'juillet 2021'!C51+'aout 2021'!C51+'septembre 2021'!C51+'octobre 2021'!C51+'novembre 2021'!C51+'décembre 2021'!C51</f>
        <v>16</v>
      </c>
      <c r="D51" s="18">
        <f>'janvier 2021'!D51+'février 2021'!D51+'mars 2021'!D51+'avril 2021'!D51+'mai 2021'!D51+'juin 2021'!D51+'juillet 2021'!D51+'aout 2021'!D51+'septembre 2021'!D51+'octobre 2021'!D51+'novembre 2021'!D51+'décembre 2021'!D51</f>
        <v>2</v>
      </c>
      <c r="E51" s="145">
        <f>'janvier 2021'!E51+'février 2021'!E51+'mars 2021'!E51+'avril 2021'!E51+'mai 2021'!E51+'juin 2021'!E51+'juillet 2021'!E51+'aout 2021'!E51+'septembre 2021'!E51+'octobre 2021'!E51+'novembre 2021'!E51+'décembre 2021'!E51</f>
        <v>0</v>
      </c>
      <c r="F51" s="38"/>
      <c r="G51" s="136">
        <f>'janvier 2021'!G51+'février 2021'!G51+'mars 2021'!G51+'avril 2021'!G51+'mai 2021'!G51+'juin 2021'!G51+'juillet 2021'!G51+'aout 2021'!G51+'septembre 2021'!G51+'octobre 2021'!G51+'novembre 2021'!G51+'décembre 2021'!G51</f>
        <v>0</v>
      </c>
      <c r="H51" s="136"/>
      <c r="I51" s="29">
        <f>'janvier 2021'!I51+'février 2021'!I51+'mars 2021'!I51+'avril 2021'!I51+'mai 2021'!I51+'juin 2021'!I51+'juillet 2021'!I51+'aout 2021'!I51+'septembre 2021'!I51+'octobre 2021'!I51+'novembre 2021'!I51+'décembre 2021'!I51</f>
        <v>43</v>
      </c>
    </row>
    <row r="52" spans="1:9" ht="15">
      <c r="A52" s="9" t="s">
        <v>29</v>
      </c>
      <c r="B52" s="18">
        <f>'janvier 2021'!B52+'février 2021'!B52+'mars 2021'!B52+'avril 2021'!B52+'mai 2021'!B52+'juin 2021'!B52+'juillet 2021'!B52+'aout 2021'!B52+'septembre 2021'!B52+'octobre 2021'!B52+'novembre 2021'!B52+'décembre 2021'!B52</f>
        <v>49</v>
      </c>
      <c r="C52" s="18">
        <f>'janvier 2021'!C52+'février 2021'!C52+'mars 2021'!C52+'avril 2021'!C52+'mai 2021'!C52+'juin 2021'!C52+'juillet 2021'!C52+'aout 2021'!C52+'septembre 2021'!C52+'octobre 2021'!C52+'novembre 2021'!C52+'décembre 2021'!C52</f>
        <v>9</v>
      </c>
      <c r="D52" s="18">
        <f>'janvier 2021'!D52+'février 2021'!D52+'mars 2021'!D52+'avril 2021'!D52+'mai 2021'!D52+'juin 2021'!D52+'juillet 2021'!D52+'aout 2021'!D52+'septembre 2021'!D52+'octobre 2021'!D52+'novembre 2021'!D52+'décembre 2021'!D52</f>
        <v>1</v>
      </c>
      <c r="E52" s="145">
        <f>'janvier 2021'!E52+'février 2021'!E52+'mars 2021'!E52+'avril 2021'!E52+'mai 2021'!E52+'juin 2021'!E52+'juillet 2021'!E52+'aout 2021'!E52+'septembre 2021'!E52+'octobre 2021'!E52+'novembre 2021'!E52+'décembre 2021'!E52</f>
        <v>0</v>
      </c>
      <c r="F52" s="38"/>
      <c r="G52" s="136">
        <f>'janvier 2021'!G52+'février 2021'!G52+'mars 2021'!G52+'avril 2021'!G52+'mai 2021'!G52+'juin 2021'!G52+'juillet 2021'!G52+'aout 2021'!G52+'septembre 2021'!G52+'octobre 2021'!G52+'novembre 2021'!G52+'décembre 2021'!G52</f>
        <v>0</v>
      </c>
      <c r="H52" s="136"/>
      <c r="I52" s="29">
        <f>'janvier 2021'!I52+'février 2021'!I52+'mars 2021'!I52+'avril 2021'!I52+'mai 2021'!I52+'juin 2021'!I52+'juillet 2021'!I52+'aout 2021'!I52+'septembre 2021'!I52+'octobre 2021'!I52+'novembre 2021'!I52+'décembre 2021'!I52</f>
        <v>59</v>
      </c>
    </row>
    <row r="53" spans="1:9" ht="15">
      <c r="A53" s="11" t="s">
        <v>90</v>
      </c>
      <c r="B53" s="18"/>
      <c r="C53" s="18"/>
      <c r="D53" s="18"/>
      <c r="E53" s="135"/>
      <c r="F53" s="38"/>
      <c r="G53" s="136"/>
      <c r="H53" s="136"/>
      <c r="I53" s="65"/>
    </row>
    <row r="54" spans="1:9" ht="15">
      <c r="A54" s="9" t="s">
        <v>91</v>
      </c>
      <c r="B54" s="17">
        <f>'janvier 2021'!B54+'février 2021'!B54+'mars 2021'!B54+'avril 2021'!B54+'mai 2021'!B54+'juin 2021'!B54+'juillet 2021'!B54+'aout 2021'!B54+'septembre 2021'!B54+'octobre 2021'!B54+'novembre 2021'!B54+'décembre 2021'!B54</f>
        <v>217</v>
      </c>
      <c r="C54" s="17">
        <f>'janvier 2021'!C54+'février 2021'!C54+'mars 2021'!C54+'avril 2021'!C54+'mai 2021'!C54+'juin 2021'!C54+'juillet 2021'!C54+'aout 2021'!C54+'septembre 2021'!C54+'octobre 2021'!C54+'novembre 2021'!C54+'décembre 2021'!C54</f>
        <v>98</v>
      </c>
      <c r="D54" s="17">
        <f>'janvier 2021'!D54+'février 2021'!D54+'mars 2021'!D54+'avril 2021'!D54+'mai 2021'!D54+'juin 2021'!D54+'juillet 2021'!D54+'aout 2021'!D54+'septembre 2021'!D54+'octobre 2021'!D54+'novembre 2021'!D54+'décembre 2021'!D54</f>
        <v>1</v>
      </c>
      <c r="E54" s="135">
        <f>'janvier 2021'!E54+'février 2021'!E54+'mars 2021'!E54+'avril 2021'!E54+'mai 2021'!E54+'juin 2021'!E54+'juillet 2021'!E54+'aout 2021'!E54+'septembre 2021'!E54+'octobre 2021'!E54+'novembre 2021'!E54+'décembre 2021'!E54</f>
        <v>1</v>
      </c>
      <c r="F54" s="38"/>
      <c r="G54" s="136">
        <f>'janvier 2021'!G54+'février 2021'!G54+'mars 2021'!G54+'avril 2021'!G54+'mai 2021'!G54+'juin 2021'!G54+'juillet 2021'!G54+'aout 2021'!G54+'septembre 2021'!G54+'octobre 2021'!G54+'novembre 2021'!G54+'décembre 2021'!G54</f>
        <v>0</v>
      </c>
      <c r="H54" s="136"/>
      <c r="I54" s="29">
        <f>'janvier 2021'!I54+'février 2021'!I54+'mars 2021'!I54+'avril 2021'!I54+'mai 2021'!I54+'juin 2021'!I54+'juillet 2021'!I54+'aout 2021'!I54+'septembre 2021'!I54+'octobre 2021'!I54+'novembre 2021'!I54+'décembre 2021'!I54</f>
        <v>317</v>
      </c>
    </row>
    <row r="55" spans="1:9" ht="15">
      <c r="A55" s="9" t="s">
        <v>92</v>
      </c>
      <c r="B55" s="17">
        <f>'janvier 2021'!B55+'février 2021'!B55+'mars 2021'!B55+'avril 2021'!B55+'mai 2021'!B55+'juin 2021'!B55+'juillet 2021'!B55+'aout 2021'!B55+'septembre 2021'!B55+'octobre 2021'!B55+'novembre 2021'!B55+'décembre 2021'!B55</f>
        <v>93</v>
      </c>
      <c r="C55" s="17">
        <f>'janvier 2021'!C55+'février 2021'!C55+'mars 2021'!C55+'avril 2021'!C55+'mai 2021'!C55+'juin 2021'!C55+'juillet 2021'!C55+'aout 2021'!C55+'septembre 2021'!C55+'octobre 2021'!C55+'novembre 2021'!C55+'décembre 2021'!C55</f>
        <v>43</v>
      </c>
      <c r="D55" s="17">
        <f>'janvier 2021'!D55+'février 2021'!D55+'mars 2021'!D55+'avril 2021'!D55+'mai 2021'!D55+'juin 2021'!D55+'juillet 2021'!D55+'aout 2021'!D55+'septembre 2021'!D55+'octobre 2021'!D55+'novembre 2021'!D55+'décembre 2021'!D55</f>
        <v>0</v>
      </c>
      <c r="E55" s="135">
        <f>'janvier 2021'!E55+'février 2021'!E55+'mars 2021'!E55+'avril 2021'!E55+'mai 2021'!E55+'juin 2021'!E55+'juillet 2021'!E55+'aout 2021'!E55+'septembre 2021'!E55+'octobre 2021'!E55+'novembre 2021'!E55+'décembre 2021'!E55</f>
        <v>0</v>
      </c>
      <c r="F55" s="38"/>
      <c r="G55" s="136">
        <f>'janvier 2021'!G55+'février 2021'!G55+'mars 2021'!G55+'avril 2021'!G55+'mai 2021'!G55+'juin 2021'!G55+'juillet 2021'!G55+'aout 2021'!G55+'septembre 2021'!G55+'octobre 2021'!G55+'novembre 2021'!G55+'décembre 2021'!G55</f>
        <v>0</v>
      </c>
      <c r="H55" s="136"/>
      <c r="I55" s="29">
        <f>'janvier 2021'!I55+'février 2021'!I55+'mars 2021'!I55+'avril 2021'!I55+'mai 2021'!I55+'juin 2021'!I55+'juillet 2021'!I55+'aout 2021'!I55+'septembre 2021'!I55+'octobre 2021'!I55+'novembre 2021'!I55+'décembre 2021'!I55</f>
        <v>136</v>
      </c>
    </row>
    <row r="56" spans="1:9" ht="15">
      <c r="A56" s="9" t="s">
        <v>93</v>
      </c>
      <c r="B56" s="17">
        <f>'janvier 2021'!B56+'février 2021'!B56+'mars 2021'!B56+'avril 2021'!B56+'mai 2021'!B56+'juin 2021'!B56+'juillet 2021'!B56+'aout 2021'!B56+'septembre 2021'!B56+'octobre 2021'!B56+'novembre 2021'!B56+'décembre 2021'!B56</f>
        <v>91</v>
      </c>
      <c r="C56" s="17">
        <f>'janvier 2021'!C56+'février 2021'!C56+'mars 2021'!C56+'avril 2021'!C56+'mai 2021'!C56+'juin 2021'!C56+'juillet 2021'!C56+'aout 2021'!C56+'septembre 2021'!C56+'octobre 2021'!C56+'novembre 2021'!C56+'décembre 2021'!C56</f>
        <v>8</v>
      </c>
      <c r="D56" s="17">
        <f>'janvier 2021'!D56+'février 2021'!D56+'mars 2021'!D56+'avril 2021'!D56+'mai 2021'!D56+'juin 2021'!D56+'juillet 2021'!D56+'aout 2021'!D56+'septembre 2021'!D56+'octobre 2021'!D56+'novembre 2021'!D56+'décembre 2021'!D56</f>
        <v>3</v>
      </c>
      <c r="E56" s="135">
        <f>'janvier 2021'!E56+'février 2021'!E56+'mars 2021'!E56+'avril 2021'!E56+'mai 2021'!E56+'juin 2021'!E56+'juillet 2021'!E56+'aout 2021'!E56+'septembre 2021'!E56+'octobre 2021'!E56+'novembre 2021'!E56+'décembre 2021'!E56</f>
        <v>16</v>
      </c>
      <c r="F56" s="38"/>
      <c r="G56" s="136">
        <f>'janvier 2021'!G56+'février 2021'!G56+'mars 2021'!G56+'avril 2021'!G56+'mai 2021'!G56+'juin 2021'!G56+'juillet 2021'!G56+'aout 2021'!G56+'septembre 2021'!G56+'octobre 2021'!G56+'novembre 2021'!G56+'décembre 2021'!G56</f>
        <v>0</v>
      </c>
      <c r="H56" s="136"/>
      <c r="I56" s="29">
        <f>'janvier 2021'!I56+'février 2021'!I56+'mars 2021'!I56+'avril 2021'!I56+'mai 2021'!I56+'juin 2021'!I56+'juillet 2021'!I56+'aout 2021'!I56+'septembre 2021'!I56+'octobre 2021'!I56+'novembre 2021'!I56+'décembre 2021'!I56</f>
        <v>118</v>
      </c>
    </row>
    <row r="57" spans="1:9" ht="15">
      <c r="A57" s="9" t="s">
        <v>94</v>
      </c>
      <c r="B57" s="17">
        <f>'janvier 2021'!B57+'février 2021'!B57+'mars 2021'!B57+'avril 2021'!B57+'mai 2021'!B57+'juin 2021'!B57+'juillet 2021'!B57+'aout 2021'!B57+'septembre 2021'!B57+'octobre 2021'!B57+'novembre 2021'!B57+'décembre 2021'!B57</f>
        <v>0</v>
      </c>
      <c r="C57" s="17">
        <f>'janvier 2021'!C57+'février 2021'!C57+'mars 2021'!C57+'avril 2021'!C57+'mai 2021'!C57+'juin 2021'!C57+'juillet 2021'!C57+'aout 2021'!C57+'septembre 2021'!C57+'octobre 2021'!C57+'novembre 2021'!C57+'décembre 2021'!C57</f>
        <v>0</v>
      </c>
      <c r="D57" s="17">
        <f>'janvier 2021'!D57+'février 2021'!D57+'mars 2021'!D57+'avril 2021'!D57+'mai 2021'!D57+'juin 2021'!D57+'juillet 2021'!D57+'aout 2021'!D57+'septembre 2021'!D57+'octobre 2021'!D57+'novembre 2021'!D57+'décembre 2021'!D57</f>
        <v>0</v>
      </c>
      <c r="E57" s="135">
        <f>'janvier 2021'!E57+'février 2021'!E57+'mars 2021'!E57+'avril 2021'!E57+'mai 2021'!E57+'juin 2021'!E57+'juillet 2021'!E57+'aout 2021'!E57+'septembre 2021'!E57+'octobre 2021'!E57+'novembre 2021'!E57+'décembre 2021'!E57</f>
        <v>0</v>
      </c>
      <c r="F57" s="38"/>
      <c r="G57" s="136">
        <f>'janvier 2021'!G57+'février 2021'!G57+'mars 2021'!G57+'avril 2021'!G57+'mai 2021'!G57+'juin 2021'!G57+'juillet 2021'!G57+'aout 2021'!G57+'septembre 2021'!G57+'octobre 2021'!G57+'novembre 2021'!G57+'décembre 2021'!G57</f>
        <v>0</v>
      </c>
      <c r="H57" s="136"/>
      <c r="I57" s="29">
        <f>'janvier 2021'!I57+'février 2021'!I57+'mars 2021'!I57+'avril 2021'!I57+'mai 2021'!I57+'juin 2021'!I57+'juillet 2021'!I57+'aout 2021'!I57+'septembre 2021'!I57+'octobre 2021'!I57+'novembre 2021'!I57+'décembre 2021'!I57</f>
        <v>0</v>
      </c>
    </row>
    <row r="58" spans="1:9" ht="14.25" customHeight="1">
      <c r="A58" s="10" t="s">
        <v>31</v>
      </c>
      <c r="B58" s="15">
        <f>'janvier 2021'!B58+'février 2021'!B58+'mars 2021'!B58+'avril 2021'!B58+'mai 2021'!B58+'juin 2021'!B58+'juillet 2021'!B58+'aout 2021'!B58+'septembre 2021'!B58+'octobre 2021'!B58+'novembre 2021'!B58+'décembre 2021'!B58</f>
        <v>2</v>
      </c>
      <c r="C58" s="15">
        <f>'janvier 2021'!C58+'février 2021'!C58+'mars 2021'!C58+'avril 2021'!C58+'mai 2021'!C58+'juin 2021'!C58+'juillet 2021'!C58+'aout 2021'!C58+'septembre 2021'!C58+'octobre 2021'!C58+'novembre 2021'!C58+'décembre 2021'!C58</f>
        <v>78</v>
      </c>
      <c r="D58" s="15">
        <f>'janvier 2021'!D58+'février 2021'!D58+'mars 2021'!D58+'avril 2021'!D58+'mai 2021'!D58+'juin 2021'!D58+'juillet 2021'!D58+'aout 2021'!D58+'septembre 2021'!D58+'octobre 2021'!D58+'novembre 2021'!D58+'décembre 2021'!D58</f>
        <v>41</v>
      </c>
      <c r="E58" s="135">
        <f>'janvier 2021'!E58+'février 2021'!E58+'mars 2021'!E58+'avril 2021'!E58+'mai 2021'!E58+'juin 2021'!E58+'juillet 2021'!E58+'aout 2021'!E58+'septembre 2021'!E58+'octobre 2021'!E58+'novembre 2021'!E58+'décembre 2021'!E58</f>
        <v>0</v>
      </c>
      <c r="F58" s="14"/>
      <c r="G58" s="135">
        <f>'janvier 2021'!G58+'février 2021'!G58+'mars 2021'!G58+'avril 2021'!G58+'mai 2021'!G58+'juin 2021'!G58+'juillet 2021'!G58+'aout 2021'!G58+'septembre 2021'!G58+'octobre 2021'!G58+'novembre 2021'!G58+'décembre 2021'!G58</f>
        <v>0</v>
      </c>
      <c r="H58" s="135"/>
      <c r="I58" s="29">
        <f>'janvier 2021'!I58+'février 2021'!I58+'mars 2021'!I58+'avril 2021'!I58+'mai 2021'!I58+'juin 2021'!I58+'juillet 2021'!I58+'aout 2021'!I58+'septembre 2021'!I58+'octobre 2021'!I58+'novembre 2021'!I58+'décembre 2021'!I58</f>
        <v>121</v>
      </c>
    </row>
    <row r="59" spans="1:9" ht="15">
      <c r="A59" s="10" t="s">
        <v>32</v>
      </c>
      <c r="B59" s="15">
        <f>'janvier 2021'!B59+'février 2021'!B59+'mars 2021'!B59+'avril 2021'!B59+'mai 2021'!B59+'juin 2021'!B59+'juillet 2021'!B59+'aout 2021'!B59+'septembre 2021'!B59+'octobre 2021'!B59+'novembre 2021'!B59+'décembre 2021'!B59</f>
        <v>4</v>
      </c>
      <c r="C59" s="15">
        <f>'janvier 2021'!C59+'février 2021'!C59+'mars 2021'!C59+'avril 2021'!C59+'mai 2021'!C59+'juin 2021'!C59+'juillet 2021'!C59+'aout 2021'!C59+'septembre 2021'!C59+'octobre 2021'!C59+'novembre 2021'!C59+'décembre 2021'!C59</f>
        <v>0</v>
      </c>
      <c r="D59" s="15">
        <f>'janvier 2021'!D59+'février 2021'!D59+'mars 2021'!D59+'avril 2021'!D59+'mai 2021'!D59+'juin 2021'!D59+'juillet 2021'!D59+'aout 2021'!D59+'septembre 2021'!D59+'octobre 2021'!D59+'novembre 2021'!D59+'décembre 2021'!D59</f>
        <v>1</v>
      </c>
      <c r="E59" s="135">
        <f>'janvier 2021'!E59+'février 2021'!E59+'mars 2021'!E59+'avril 2021'!E59+'mai 2021'!E59+'juin 2021'!E59+'juillet 2021'!E59+'aout 2021'!E59+'septembre 2021'!E59+'octobre 2021'!E59+'novembre 2021'!E59+'décembre 2021'!E59</f>
        <v>0</v>
      </c>
      <c r="F59" s="14"/>
      <c r="G59" s="135">
        <f>'janvier 2021'!G59+'février 2021'!G59+'mars 2021'!G59+'avril 2021'!G59+'mai 2021'!G59+'juin 2021'!G59+'juillet 2021'!G59+'aout 2021'!G59+'septembre 2021'!G59+'octobre 2021'!G59+'novembre 2021'!G59+'décembre 2021'!G59</f>
        <v>0</v>
      </c>
      <c r="H59" s="135"/>
      <c r="I59" s="29">
        <f>'janvier 2021'!I59+'février 2021'!I59+'mars 2021'!I59+'avril 2021'!I59+'mai 2021'!I59+'juin 2021'!I59+'juillet 2021'!I59+'aout 2021'!I59+'septembre 2021'!I59+'octobre 2021'!I59+'novembre 2021'!I59+'décembre 2021'!I59</f>
        <v>5</v>
      </c>
    </row>
    <row r="60" spans="1:9" ht="30">
      <c r="A60" s="10" t="s">
        <v>33</v>
      </c>
      <c r="B60" s="15">
        <f>'janvier 2021'!B60+'février 2021'!B60+'mars 2021'!B60+'avril 2021'!B60+'mai 2021'!B60+'juin 2021'!B60+'juillet 2021'!B60+'aout 2021'!B60+'septembre 2021'!B60+'octobre 2021'!B60+'novembre 2021'!B60+'décembre 2021'!B60</f>
        <v>1057</v>
      </c>
      <c r="C60" s="15">
        <f>'janvier 2021'!C60+'février 2021'!C60+'mars 2021'!C60+'avril 2021'!C60+'mai 2021'!C60+'juin 2021'!C60+'juillet 2021'!C60+'aout 2021'!C60+'septembre 2021'!C60+'octobre 2021'!C60+'novembre 2021'!C60+'décembre 2021'!C60</f>
        <v>792</v>
      </c>
      <c r="D60" s="15">
        <f>'janvier 2021'!D60+'février 2021'!D60+'mars 2021'!D60+'avril 2021'!D60+'mai 2021'!D60+'juin 2021'!D60+'juillet 2021'!D60+'aout 2021'!D60+'septembre 2021'!D60+'octobre 2021'!D60+'novembre 2021'!D60+'décembre 2021'!D60</f>
        <v>298</v>
      </c>
      <c r="E60" s="135">
        <f>'janvier 2021'!E60+'février 2021'!E60+'mars 2021'!E60+'avril 2021'!E60+'mai 2021'!E60+'juin 2021'!E60+'juillet 2021'!E60+'aout 2021'!E60+'septembre 2021'!E60+'octobre 2021'!E60+'novembre 2021'!E60+'décembre 2021'!E60</f>
        <v>0</v>
      </c>
      <c r="F60" s="14"/>
      <c r="G60" s="135">
        <f>'janvier 2021'!G60+'février 2021'!G60+'mars 2021'!G60+'avril 2021'!G60+'mai 2021'!G60+'juin 2021'!G60+'juillet 2021'!G60+'aout 2021'!G60+'septembre 2021'!G60+'octobre 2021'!G60+'novembre 2021'!G60+'décembre 2021'!G60</f>
        <v>0</v>
      </c>
      <c r="H60" s="135"/>
      <c r="I60" s="29">
        <f>'janvier 2021'!I60+'février 2021'!I60+'mars 2021'!I60+'avril 2021'!I60+'mai 2021'!I60+'juin 2021'!I60+'juillet 2021'!I60+'aout 2021'!I60+'septembre 2021'!I60+'octobre 2021'!I60+'novembre 2021'!I60+'décembre 2021'!I60</f>
        <v>2147</v>
      </c>
    </row>
    <row r="61" spans="1:9" ht="30">
      <c r="A61" s="10" t="s">
        <v>147</v>
      </c>
      <c r="B61" s="15">
        <f>'janvier 2021'!B61+'février 2021'!B61+'mars 2021'!B61+'avril 2021'!B61+'mai 2021'!B61+'juin 2021'!B61+'juillet 2021'!B61+'aout 2021'!B61+'septembre 2021'!B61+'octobre 2021'!B61+'novembre 2021'!B61+'décembre 2021'!B61</f>
        <v>70</v>
      </c>
      <c r="C61" s="15">
        <f>'janvier 2021'!C61+'février 2021'!C61+'mars 2021'!C61+'avril 2021'!C61+'mai 2021'!C61+'juin 2021'!C61+'juillet 2021'!C61+'aout 2021'!C61+'septembre 2021'!C61+'octobre 2021'!C61+'novembre 2021'!C61+'décembre 2021'!C61</f>
        <v>89</v>
      </c>
      <c r="D61" s="15">
        <f>'janvier 2021'!D61+'février 2021'!D61+'mars 2021'!D61+'avril 2021'!D61+'mai 2021'!D61+'juin 2021'!D61+'juillet 2021'!D61+'aout 2021'!D61+'septembre 2021'!D61+'octobre 2021'!D61+'novembre 2021'!D61+'décembre 2021'!D61</f>
        <v>144</v>
      </c>
      <c r="E61" s="135">
        <f>'janvier 2021'!E61+'février 2021'!E61+'mars 2021'!E61+'avril 2021'!E61+'mai 2021'!E61+'juin 2021'!E61+'juillet 2021'!E61+'aout 2021'!E61+'septembre 2021'!E61+'octobre 2021'!E61+'novembre 2021'!E61+'décembre 2021'!E61</f>
        <v>0</v>
      </c>
      <c r="F61" s="14"/>
      <c r="G61" s="135">
        <f>'janvier 2021'!G61+'février 2021'!G61+'mars 2021'!G61+'avril 2021'!G61+'mai 2021'!G61+'juin 2021'!G61+'juillet 2021'!G61+'aout 2021'!G61+'septembre 2021'!G61+'octobre 2021'!G61+'novembre 2021'!G61+'décembre 2021'!G61</f>
        <v>0</v>
      </c>
      <c r="H61" s="135"/>
      <c r="I61" s="29">
        <f>'janvier 2021'!I61+'février 2021'!I61+'mars 2021'!I61+'avril 2021'!I61+'mai 2021'!I61+'juin 2021'!I61+'juillet 2021'!I61+'aout 2021'!I61+'septembre 2021'!I61+'octobre 2021'!I61+'novembre 2021'!I61+'décembre 2021'!I61</f>
        <v>303</v>
      </c>
    </row>
    <row r="62" spans="1:9" ht="15">
      <c r="A62" s="10" t="s">
        <v>40</v>
      </c>
      <c r="B62" s="15"/>
      <c r="C62" s="15"/>
      <c r="D62" s="15"/>
      <c r="E62" s="135"/>
      <c r="F62" s="14"/>
      <c r="G62" s="135"/>
      <c r="H62" s="135"/>
      <c r="I62" s="29"/>
    </row>
    <row r="63" spans="1:9" ht="15">
      <c r="A63" s="9" t="s">
        <v>131</v>
      </c>
      <c r="B63" s="15">
        <f>'janvier 2021'!B63+'février 2021'!B63+'mars 2021'!B63+'avril 2021'!B63+'mai 2021'!B63+'juin 2021'!B63+'juillet 2021'!B63+'aout 2021'!B63+'septembre 2021'!B63+'octobre 2021'!B63+'novembre 2021'!B63+'décembre 2021'!B63</f>
        <v>216</v>
      </c>
      <c r="C63" s="15">
        <f>'janvier 2021'!C63+'février 2021'!C63+'mars 2021'!C63+'avril 2021'!C63+'mai 2021'!C63+'juin 2021'!C63+'juillet 2021'!C63+'aout 2021'!C63+'septembre 2021'!C63+'octobre 2021'!C63+'novembre 2021'!C63+'décembre 2021'!C63</f>
        <v>202</v>
      </c>
      <c r="D63" s="15">
        <f>'janvier 2021'!D63+'février 2021'!D63+'mars 2021'!D63+'avril 2021'!D63+'mai 2021'!D63+'juin 2021'!D63+'juillet 2021'!D63+'aout 2021'!D63+'septembre 2021'!D63+'octobre 2021'!D63+'novembre 2021'!D63+'décembre 2021'!D63</f>
        <v>198</v>
      </c>
      <c r="E63" s="135">
        <f>'janvier 2021'!E63+'février 2021'!E63+'mars 2021'!E63+'avril 2021'!E63+'mai 2021'!E63+'juin 2021'!E63+'juillet 2021'!E63+'aout 2021'!E63+'septembre 2021'!E63+'octobre 2021'!E63+'novembre 2021'!E63+'décembre 2021'!E63</f>
        <v>14</v>
      </c>
      <c r="F63" s="14"/>
      <c r="G63" s="135">
        <f>'janvier 2021'!G63+'février 2021'!G63+'mars 2021'!G63+'avril 2021'!G63+'mai 2021'!G63+'juin 2021'!G63+'juillet 2021'!G63+'aout 2021'!G63+'septembre 2021'!G63+'octobre 2021'!G63+'novembre 2021'!G63+'décembre 2021'!G63</f>
        <v>10</v>
      </c>
      <c r="H63" s="135"/>
      <c r="I63" s="29">
        <f>'janvier 2021'!I63+'février 2021'!I63+'mars 2021'!I63+'avril 2021'!I63+'mai 2021'!I63+'juin 2021'!I63+'juillet 2021'!I63+'aout 2021'!I63+'septembre 2021'!I63+'octobre 2021'!I63+'novembre 2021'!I63+'décembre 2021'!I63</f>
        <v>640</v>
      </c>
    </row>
    <row r="64" spans="1:9" ht="15">
      <c r="A64" s="9" t="s">
        <v>43</v>
      </c>
      <c r="B64" s="15">
        <f>'janvier 2021'!B64+'février 2021'!B64+'mars 2021'!B64+'avril 2021'!B64+'mai 2021'!B64+'juin 2021'!B64+'juillet 2021'!B64+'aout 2021'!B64+'septembre 2021'!B64+'octobre 2021'!B64+'novembre 2021'!B64+'décembre 2021'!B64</f>
        <v>13</v>
      </c>
      <c r="C64" s="15">
        <f>'janvier 2021'!C64+'février 2021'!C64+'mars 2021'!C64+'avril 2021'!C64+'mai 2021'!C64+'juin 2021'!C64+'juillet 2021'!C64+'aout 2021'!C64+'septembre 2021'!C64+'octobre 2021'!C64+'novembre 2021'!C64+'décembre 2021'!C64</f>
        <v>9</v>
      </c>
      <c r="D64" s="15">
        <f>'janvier 2021'!D64+'février 2021'!D64+'mars 2021'!D64+'avril 2021'!D64+'mai 2021'!D64+'juin 2021'!D64+'juillet 2021'!D64+'aout 2021'!D64+'septembre 2021'!D64+'octobre 2021'!D64+'novembre 2021'!D64+'décembre 2021'!D64</f>
        <v>0</v>
      </c>
      <c r="E64" s="135">
        <f>'janvier 2021'!E64+'février 2021'!E64+'mars 2021'!E64+'avril 2021'!E64+'mai 2021'!E64+'juin 2021'!E64+'juillet 2021'!E64+'aout 2021'!E64+'septembre 2021'!E64+'octobre 2021'!E64+'novembre 2021'!E64+'décembre 2021'!E64</f>
        <v>0</v>
      </c>
      <c r="F64" s="14"/>
      <c r="G64" s="135">
        <f>'janvier 2021'!G64+'février 2021'!G64+'mars 2021'!G64+'avril 2021'!G64+'mai 2021'!G64+'juin 2021'!G64+'juillet 2021'!G64+'aout 2021'!G64+'septembre 2021'!G64+'octobre 2021'!G64+'novembre 2021'!G64+'décembre 2021'!G64</f>
        <v>0</v>
      </c>
      <c r="H64" s="135"/>
      <c r="I64" s="29">
        <f>'janvier 2021'!I64+'février 2021'!I64+'mars 2021'!I64+'avril 2021'!I64+'mai 2021'!I64+'juin 2021'!I64+'juillet 2021'!I64+'aout 2021'!I64+'septembre 2021'!I64+'octobre 2021'!I64+'novembre 2021'!I64+'décembre 2021'!I64</f>
        <v>22</v>
      </c>
    </row>
    <row r="65" spans="1:9" ht="14.25" customHeight="1">
      <c r="A65" s="9" t="s">
        <v>44</v>
      </c>
      <c r="B65" s="15">
        <f>'janvier 2021'!B65+'février 2021'!B65+'mars 2021'!B65+'avril 2021'!B65+'mai 2021'!B65+'juin 2021'!B65+'juillet 2021'!B65+'aout 2021'!B65+'septembre 2021'!B65+'octobre 2021'!B65+'novembre 2021'!B65+'décembre 2021'!B65</f>
        <v>32</v>
      </c>
      <c r="C65" s="15">
        <f>'janvier 2021'!C65+'février 2021'!C65+'mars 2021'!C65+'avril 2021'!C65+'mai 2021'!C65+'juin 2021'!C65+'juillet 2021'!C65+'aout 2021'!C65+'septembre 2021'!C65+'octobre 2021'!C65+'novembre 2021'!C65+'décembre 2021'!C65</f>
        <v>36</v>
      </c>
      <c r="D65" s="15">
        <f>'janvier 2021'!D65+'février 2021'!D65+'mars 2021'!D65+'avril 2021'!D65+'mai 2021'!D65+'juin 2021'!D65+'juillet 2021'!D65+'aout 2021'!D65+'septembre 2021'!D65+'octobre 2021'!D65+'novembre 2021'!D65+'décembre 2021'!D65</f>
        <v>0</v>
      </c>
      <c r="E65" s="135">
        <f>'janvier 2021'!E65+'février 2021'!E65+'mars 2021'!E65+'avril 2021'!E65+'mai 2021'!E65+'juin 2021'!E65+'juillet 2021'!E65+'aout 2021'!E65+'septembre 2021'!E65+'octobre 2021'!E65+'novembre 2021'!E65+'décembre 2021'!E65</f>
        <v>0</v>
      </c>
      <c r="F65" s="14"/>
      <c r="G65" s="135">
        <f>'janvier 2021'!G65+'février 2021'!G65+'mars 2021'!G65+'avril 2021'!G65+'mai 2021'!G65+'juin 2021'!G65+'juillet 2021'!G65+'aout 2021'!G65+'septembre 2021'!G65+'octobre 2021'!G65+'novembre 2021'!G65+'décembre 2021'!G65</f>
        <v>0</v>
      </c>
      <c r="H65" s="135"/>
      <c r="I65" s="29">
        <f>'janvier 2021'!I65+'février 2021'!I65+'mars 2021'!I65+'avril 2021'!I65+'mai 2021'!I65+'juin 2021'!I65+'juillet 2021'!I65+'aout 2021'!I65+'septembre 2021'!I65+'octobre 2021'!I65+'novembre 2021'!I65+'décembre 2021'!I65</f>
        <v>68</v>
      </c>
    </row>
    <row r="66" spans="1:9" ht="14.25" customHeight="1">
      <c r="A66" s="9" t="s">
        <v>45</v>
      </c>
      <c r="B66" s="15">
        <f>'janvier 2021'!B66+'février 2021'!B66+'mars 2021'!B66+'avril 2021'!B66+'mai 2021'!B66+'juin 2021'!B66+'juillet 2021'!B66+'aout 2021'!B66+'septembre 2021'!B66+'octobre 2021'!B66+'novembre 2021'!B66+'décembre 2021'!B66</f>
        <v>8</v>
      </c>
      <c r="C66" s="15">
        <f>'janvier 2021'!C66+'février 2021'!C66+'mars 2021'!C66+'avril 2021'!C66+'mai 2021'!C66+'juin 2021'!C66+'juillet 2021'!C66+'aout 2021'!C66+'septembre 2021'!C66+'octobre 2021'!C66+'novembre 2021'!C66+'décembre 2021'!C66</f>
        <v>0</v>
      </c>
      <c r="D66" s="15">
        <f>'janvier 2021'!D66+'février 2021'!D66+'mars 2021'!D66+'avril 2021'!D66+'mai 2021'!D66+'juin 2021'!D66+'juillet 2021'!D66+'aout 2021'!D66+'septembre 2021'!D66+'octobre 2021'!D66+'novembre 2021'!D66+'décembre 2021'!D66</f>
        <v>2</v>
      </c>
      <c r="E66" s="135">
        <f>'janvier 2021'!E66+'février 2021'!E66+'mars 2021'!E66+'avril 2021'!E66+'mai 2021'!E66+'juin 2021'!E66+'juillet 2021'!E66+'aout 2021'!E66+'septembre 2021'!E66+'octobre 2021'!E66+'novembre 2021'!E66+'décembre 2021'!E66</f>
        <v>0</v>
      </c>
      <c r="F66" s="14"/>
      <c r="G66" s="135">
        <f>'janvier 2021'!G66+'février 2021'!G66+'mars 2021'!G66+'avril 2021'!G66+'mai 2021'!G66+'juin 2021'!G66+'juillet 2021'!G66+'aout 2021'!G66+'septembre 2021'!G66+'octobre 2021'!G66+'novembre 2021'!G66+'décembre 2021'!G66</f>
        <v>0</v>
      </c>
      <c r="H66" s="135"/>
      <c r="I66" s="29">
        <f>'janvier 2021'!I66+'février 2021'!I66+'mars 2021'!I66+'avril 2021'!I66+'mai 2021'!I66+'juin 2021'!I66+'juillet 2021'!I66+'aout 2021'!I66+'septembre 2021'!I66+'octobre 2021'!I66+'novembre 2021'!I66+'décembre 2021'!I66</f>
        <v>10</v>
      </c>
    </row>
    <row r="67" spans="1:9" ht="14.25" customHeight="1">
      <c r="A67" s="9" t="s">
        <v>46</v>
      </c>
      <c r="B67" s="15">
        <f>'janvier 2021'!B67+'février 2021'!B67+'mars 2021'!B67+'avril 2021'!B67+'mai 2021'!B67+'juin 2021'!B67+'juillet 2021'!B67+'aout 2021'!B67+'septembre 2021'!B67+'octobre 2021'!B67+'novembre 2021'!B67+'décembre 2021'!B67</f>
        <v>1</v>
      </c>
      <c r="C67" s="15">
        <f>'janvier 2021'!C67+'février 2021'!C67+'mars 2021'!C67+'avril 2021'!C67+'mai 2021'!C67+'juin 2021'!C67+'juillet 2021'!C67+'aout 2021'!C67+'septembre 2021'!C67+'octobre 2021'!C67+'novembre 2021'!C67+'décembre 2021'!C67</f>
        <v>0</v>
      </c>
      <c r="D67" s="15">
        <f>'janvier 2021'!D67+'février 2021'!D67+'mars 2021'!D67+'avril 2021'!D67+'mai 2021'!D67+'juin 2021'!D67+'juillet 2021'!D67+'aout 2021'!D67+'septembre 2021'!D67+'octobre 2021'!D67+'novembre 2021'!D67+'décembre 2021'!D67</f>
        <v>2</v>
      </c>
      <c r="E67" s="135">
        <f>'janvier 2021'!E67+'février 2021'!E67+'mars 2021'!E67+'avril 2021'!E67+'mai 2021'!E67+'juin 2021'!E67+'juillet 2021'!E67+'aout 2021'!E67+'septembre 2021'!E67+'octobre 2021'!E67+'novembre 2021'!E67+'décembre 2021'!E67</f>
        <v>0</v>
      </c>
      <c r="F67" s="14"/>
      <c r="G67" s="135">
        <f>'janvier 2021'!G67+'février 2021'!G67+'mars 2021'!G67+'avril 2021'!G67+'mai 2021'!G67+'juin 2021'!G67+'juillet 2021'!G67+'aout 2021'!G67+'septembre 2021'!G67+'octobre 2021'!G67+'novembre 2021'!G67+'décembre 2021'!G67</f>
        <v>0</v>
      </c>
      <c r="H67" s="135"/>
      <c r="I67" s="29">
        <f>'janvier 2021'!I67+'février 2021'!I67+'mars 2021'!I67+'avril 2021'!I67+'mai 2021'!I67+'juin 2021'!I67+'juillet 2021'!I67+'aout 2021'!I67+'septembre 2021'!I67+'octobre 2021'!I67+'novembre 2021'!I67+'décembre 2021'!I67</f>
        <v>3</v>
      </c>
    </row>
    <row r="68" spans="1:9" ht="14.25" customHeight="1">
      <c r="A68" s="9" t="s">
        <v>47</v>
      </c>
      <c r="B68" s="15">
        <f>'janvier 2021'!B68+'février 2021'!B68+'mars 2021'!B68+'avril 2021'!B68+'mai 2021'!B68+'juin 2021'!B68+'juillet 2021'!B68+'aout 2021'!B68+'septembre 2021'!B68+'octobre 2021'!B68+'novembre 2021'!B68+'décembre 2021'!B68</f>
        <v>3</v>
      </c>
      <c r="C68" s="15">
        <f>'janvier 2021'!C68+'février 2021'!C68+'mars 2021'!C68+'avril 2021'!C68+'mai 2021'!C68+'juin 2021'!C68+'juillet 2021'!C68+'aout 2021'!C68+'septembre 2021'!C68+'octobre 2021'!C68+'novembre 2021'!C68+'décembre 2021'!C68</f>
        <v>0</v>
      </c>
      <c r="D68" s="15">
        <f>'janvier 2021'!D68+'février 2021'!D68+'mars 2021'!D68+'avril 2021'!D68+'mai 2021'!D68+'juin 2021'!D68+'juillet 2021'!D68+'aout 2021'!D68+'septembre 2021'!D68+'octobre 2021'!D68+'novembre 2021'!D68+'décembre 2021'!D68</f>
        <v>0</v>
      </c>
      <c r="E68" s="135">
        <f>'janvier 2021'!E68+'février 2021'!E68+'mars 2021'!E68+'avril 2021'!E68+'mai 2021'!E68+'juin 2021'!E68+'juillet 2021'!E68+'aout 2021'!E68+'septembre 2021'!E68+'octobre 2021'!E68+'novembre 2021'!E68+'décembre 2021'!E68</f>
        <v>0</v>
      </c>
      <c r="F68" s="14"/>
      <c r="G68" s="135">
        <f>'janvier 2021'!G68+'février 2021'!G68+'mars 2021'!G68+'avril 2021'!G68+'mai 2021'!G68+'juin 2021'!G68+'juillet 2021'!G68+'aout 2021'!G68+'septembre 2021'!G68+'octobre 2021'!G68+'novembre 2021'!G68+'décembre 2021'!G68</f>
        <v>0</v>
      </c>
      <c r="H68" s="135"/>
      <c r="I68" s="29">
        <f>'janvier 2021'!I68+'février 2021'!I68+'mars 2021'!I68+'avril 2021'!I68+'mai 2021'!I68+'juin 2021'!I68+'juillet 2021'!I68+'aout 2021'!I68+'septembre 2021'!I68+'octobre 2021'!I68+'novembre 2021'!I68+'décembre 2021'!I68</f>
        <v>3</v>
      </c>
    </row>
    <row r="69" spans="1:9" ht="15">
      <c r="A69" s="9" t="s">
        <v>48</v>
      </c>
      <c r="B69" s="35">
        <f>'janvier 2021'!B69+'février 2021'!B69+'mars 2021'!B69+'avril 2021'!B69+'mai 2021'!B69+'juin 2021'!B69+'juillet 2021'!B69+'aout 2021'!B69+'septembre 2021'!B69+'octobre 2021'!B69+'novembre 2021'!B69+'décembre 2021'!B69</f>
        <v>0</v>
      </c>
      <c r="C69" s="35">
        <f>'janvier 2021'!C69+'février 2021'!C69+'mars 2021'!C69+'avril 2021'!C69+'mai 2021'!C69+'juin 2021'!C69+'juillet 2021'!C69+'aout 2021'!C69+'septembre 2021'!C69+'octobre 2021'!C69+'novembre 2021'!C69+'décembre 2021'!C69</f>
        <v>0</v>
      </c>
      <c r="D69" s="35">
        <f>'janvier 2021'!D69+'février 2021'!D69+'mars 2021'!D69+'avril 2021'!D69+'mai 2021'!D69+'juin 2021'!D69+'juillet 2021'!D69+'aout 2021'!D69+'septembre 2021'!D69+'octobre 2021'!D69+'novembre 2021'!D69+'décembre 2021'!D69</f>
        <v>0</v>
      </c>
      <c r="E69" s="135">
        <f>'janvier 2021'!E69+'février 2021'!E69+'mars 2021'!E69+'avril 2021'!E69+'mai 2021'!E69+'juin 2021'!E69+'juillet 2021'!E69+'aout 2021'!E69+'septembre 2021'!E69+'octobre 2021'!E69+'novembre 2021'!E69+'décembre 2021'!E69</f>
        <v>0</v>
      </c>
      <c r="F69" s="20"/>
      <c r="G69" s="55">
        <f>'janvier 2021'!G69+'février 2021'!G69+'mars 2021'!G69+'avril 2021'!G69+'mai 2021'!G69+'juin 2021'!G69+'juillet 2021'!G69+'aout 2021'!G69+'septembre 2021'!G69+'octobre 2021'!G69+'novembre 2021'!G69+'décembre 2021'!G69</f>
        <v>0</v>
      </c>
      <c r="H69" s="55"/>
      <c r="I69" s="29">
        <f>'janvier 2021'!I69+'février 2021'!I69+'mars 2021'!I69+'avril 2021'!I69+'mai 2021'!I69+'juin 2021'!I69+'juillet 2021'!I69+'aout 2021'!I69+'septembre 2021'!I69+'octobre 2021'!I69+'novembre 2021'!I69+'décembre 2021'!I69</f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f>'janvier 2021'!B71+'février 2021'!B71+'mars 2021'!B71+'avril 2021'!B71+'mai 2021'!B71+'juin 2021'!B71+'juillet 2021'!B71+'aout 2021'!B71+'septembre 2021'!B71+'octobre 2021'!B71+'novembre 2021'!B71+'décembre 2021'!B71</f>
        <v>0</v>
      </c>
      <c r="C71" s="19">
        <f>'janvier 2021'!C71+'février 2021'!C71+'mars 2021'!C71+'avril 2021'!C71+'mai 2021'!C71+'juin 2021'!C71+'juillet 2021'!C71+'aout 2021'!C71+'septembre 2021'!C71+'octobre 2021'!C71+'novembre 2021'!C71+'décembre 2021'!C71</f>
        <v>25</v>
      </c>
      <c r="D71" s="19">
        <f>'janvier 2021'!D71+'février 2021'!D71+'mars 2021'!D71+'avril 2021'!D71+'mai 2021'!D71+'juin 2021'!D71+'juillet 2021'!D71+'aout 2021'!D71+'septembre 2021'!D71+'octobre 2021'!D71+'novembre 2021'!D71+'décembre 2021'!D71</f>
        <v>0</v>
      </c>
      <c r="E71" s="16"/>
      <c r="F71" s="16"/>
      <c r="G71" s="16"/>
      <c r="H71" s="16"/>
      <c r="I71" s="29">
        <f>'janvier 2021'!I71+'février 2021'!I71+'mars 2021'!I71+'avril 2021'!I71+'mai 2021'!I71+'juin 2021'!I71+'juillet 2021'!I71+'aout 2021'!I71+'septembre 2021'!I71+'octobre 2021'!I71+'novembre 2021'!I71+'décembre 2021'!I71</f>
        <v>25</v>
      </c>
    </row>
    <row r="72" spans="1:9" ht="15">
      <c r="A72" s="9" t="s">
        <v>102</v>
      </c>
      <c r="B72" s="19">
        <f>'janvier 2021'!B72+'février 2021'!B72+'mars 2021'!B72+'avril 2021'!B72+'mai 2021'!B72+'juin 2021'!B72+'juillet 2021'!B72+'aout 2021'!B72+'septembre 2021'!B72+'octobre 2021'!B72+'novembre 2021'!B72+'décembre 2021'!B72</f>
        <v>1</v>
      </c>
      <c r="C72" s="19">
        <f>'janvier 2021'!C72+'février 2021'!C72+'mars 2021'!C72+'avril 2021'!C72+'mai 2021'!C72+'juin 2021'!C72+'juillet 2021'!C72+'aout 2021'!C72+'septembre 2021'!C72+'octobre 2021'!C72+'novembre 2021'!C72+'décembre 2021'!C72</f>
        <v>1</v>
      </c>
      <c r="D72" s="19">
        <f>'janvier 2021'!D72+'février 2021'!D72+'mars 2021'!D72+'avril 2021'!D72+'mai 2021'!D72+'juin 2021'!D72+'juillet 2021'!D72+'aout 2021'!D72+'septembre 2021'!D72+'octobre 2021'!D72+'novembre 2021'!D72+'décembre 2021'!D72</f>
        <v>0</v>
      </c>
      <c r="E72" s="16"/>
      <c r="F72" s="16"/>
      <c r="G72" s="16"/>
      <c r="H72" s="16"/>
      <c r="I72" s="29">
        <f>'janvier 2021'!I72+'février 2021'!I72+'mars 2021'!I72+'avril 2021'!I72+'mai 2021'!I72+'juin 2021'!I72+'juillet 2021'!I72+'aout 2021'!I72+'septembre 2021'!I72+'octobre 2021'!I72+'novembre 2021'!I72+'décembre 2021'!I72</f>
        <v>2</v>
      </c>
    </row>
    <row r="73" spans="1:9" ht="15">
      <c r="A73" s="9" t="s">
        <v>104</v>
      </c>
      <c r="B73" s="19">
        <f>'janvier 2021'!B73+'février 2021'!B73+'mars 2021'!B73+'avril 2021'!B73+'mai 2021'!B73+'juin 2021'!B73+'juillet 2021'!B73+'aout 2021'!B73+'septembre 2021'!B73+'octobre 2021'!B73+'novembre 2021'!B73+'décembre 2021'!B73</f>
        <v>0</v>
      </c>
      <c r="C73" s="19">
        <f>'janvier 2021'!C73+'février 2021'!C73+'mars 2021'!C73+'avril 2021'!C73+'mai 2021'!C73+'juin 2021'!C73+'juillet 2021'!C73+'aout 2021'!C73+'septembre 2021'!C73+'octobre 2021'!C73+'novembre 2021'!C73+'décembre 2021'!C73</f>
        <v>0</v>
      </c>
      <c r="D73" s="19">
        <f>'janvier 2021'!D73+'février 2021'!D73+'mars 2021'!D73+'avril 2021'!D73+'mai 2021'!D73+'juin 2021'!D73+'juillet 2021'!D73+'aout 2021'!D73+'septembre 2021'!D73+'octobre 2021'!D73+'novembre 2021'!D73+'décembre 2021'!D73</f>
        <v>0</v>
      </c>
      <c r="E73" s="16"/>
      <c r="F73" s="16"/>
      <c r="G73" s="16"/>
      <c r="H73" s="16"/>
      <c r="I73" s="29">
        <f>'janvier 2021'!I73+'février 2021'!I73+'mars 2021'!I73+'avril 2021'!I73+'mai 2021'!I73+'juin 2021'!I73+'juillet 2021'!I73+'aout 2021'!I73+'septembre 2021'!I73+'octobre 2021'!I73+'novembre 2021'!I73+'décembre 2021'!I73</f>
        <v>0</v>
      </c>
    </row>
    <row r="74" spans="1:9" ht="30">
      <c r="A74" s="9" t="s">
        <v>105</v>
      </c>
      <c r="B74" s="19">
        <f>'janvier 2021'!B74+'février 2021'!B74+'mars 2021'!B74+'avril 2021'!B74+'mai 2021'!B74+'juin 2021'!B74+'juillet 2021'!B74+'aout 2021'!B74+'septembre 2021'!B74+'octobre 2021'!B74+'novembre 2021'!B74+'décembre 2021'!B74</f>
        <v>0</v>
      </c>
      <c r="C74" s="19">
        <f>'janvier 2021'!C74+'février 2021'!C74+'mars 2021'!C74+'avril 2021'!C74+'mai 2021'!C74+'juin 2021'!C74+'juillet 2021'!C74+'aout 2021'!C74+'septembre 2021'!C74+'octobre 2021'!C74+'novembre 2021'!C74+'décembre 2021'!C74</f>
        <v>0</v>
      </c>
      <c r="D74" s="19">
        <f>'janvier 2021'!D74+'février 2021'!D74+'mars 2021'!D74+'avril 2021'!D74+'mai 2021'!D74+'juin 2021'!D74+'juillet 2021'!D74+'aout 2021'!D74+'septembre 2021'!D74+'octobre 2021'!D74+'novembre 2021'!D74+'décembre 2021'!D74</f>
        <v>0</v>
      </c>
      <c r="E74" s="16"/>
      <c r="F74" s="16"/>
      <c r="G74" s="16"/>
      <c r="H74" s="16"/>
      <c r="I74" s="29">
        <f>'janvier 2021'!I74+'février 2021'!I74+'mars 2021'!I74+'avril 2021'!I74+'mai 2021'!I74+'juin 2021'!I74+'juillet 2021'!I74+'aout 2021'!I74+'septembre 2021'!I74+'octobre 2021'!I74+'novembre 2021'!I74+'décembre 2021'!I74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f>'janvier 2021'!B76+'février 2021'!B76+'mars 2021'!B76+'avril 2021'!B76+'mai 2021'!B76+'juin 2021'!B76+'juillet 2021'!B76+'aout 2021'!B76+'septembre 2021'!B76+'octobre 2021'!B76+'novembre 2021'!B76+'décembre 2021'!B76</f>
        <v>172</v>
      </c>
      <c r="C76" s="112"/>
      <c r="D76" s="112"/>
      <c r="E76" s="112"/>
      <c r="F76" s="112"/>
      <c r="G76" s="112"/>
      <c r="H76" s="112"/>
      <c r="I76" s="113">
        <f>'janvier 2021'!I76+'février 2021'!I76+'mars 2021'!I76+'avril 2021'!I76+'mai 2021'!I76+'juin 2021'!I76+'juillet 2021'!I76+'aout 2021'!I76+'septembre 2021'!I76+'octobre 2021'!I76+'novembre 2021'!I76+'décembre 2021'!I76</f>
        <v>172</v>
      </c>
    </row>
    <row r="77" spans="1:9" ht="15">
      <c r="A77" s="9" t="s">
        <v>153</v>
      </c>
      <c r="B77" s="91">
        <f>'janvier 2021'!B77+'février 2021'!B77+'mars 2021'!B77+'avril 2021'!B77+'mai 2021'!B77+'juin 2021'!B77+'juillet 2021'!B77+'aout 2021'!B77+'septembre 2021'!B77+'octobre 2021'!B77+'novembre 2021'!B77+'décembre 2021'!B77</f>
        <v>0</v>
      </c>
      <c r="C77" s="112"/>
      <c r="D77" s="112"/>
      <c r="E77" s="112"/>
      <c r="F77" s="112"/>
      <c r="G77" s="112"/>
      <c r="H77" s="112"/>
      <c r="I77" s="113">
        <f>'janvier 2021'!I77+'février 2021'!I77+'mars 2021'!I77+'avril 2021'!I77+'mai 2021'!I77+'juin 2021'!I77+'juillet 2021'!I77+'aout 2021'!I77+'septembre 2021'!I77+'octobre 2021'!I77+'novembre 2021'!I77+'décembre 2021'!I77</f>
        <v>0</v>
      </c>
    </row>
    <row r="78" spans="1:9" ht="15">
      <c r="A78" s="9" t="s">
        <v>154</v>
      </c>
      <c r="B78" s="91">
        <f>'janvier 2021'!B78+'février 2021'!B78+'mars 2021'!B78+'avril 2021'!B78+'mai 2021'!B78+'juin 2021'!B78+'juillet 2021'!B78+'aout 2021'!B78+'septembre 2021'!B78+'octobre 2021'!B78+'novembre 2021'!B78+'décembre 2021'!B78</f>
        <v>0</v>
      </c>
      <c r="C78" s="112"/>
      <c r="D78" s="112"/>
      <c r="E78" s="112"/>
      <c r="F78" s="112"/>
      <c r="G78" s="112"/>
      <c r="H78" s="112"/>
      <c r="I78" s="113">
        <f>'janvier 2021'!I78+'février 2021'!I78+'mars 2021'!I78+'avril 2021'!I78+'mai 2021'!I78+'juin 2021'!I78+'juillet 2021'!I78+'aout 2021'!I78+'septembre 2021'!I78+'octobre 2021'!I78+'novembre 2021'!I78+'décembre 2021'!I78</f>
        <v>0</v>
      </c>
    </row>
    <row r="79" spans="1:9" ht="15">
      <c r="A79" s="9" t="s">
        <v>154</v>
      </c>
      <c r="B79" s="91">
        <f>'janvier 2021'!B79+'février 2021'!B79+'mars 2021'!B79+'avril 2021'!B79+'mai 2021'!B79+'juin 2021'!B79+'juillet 2021'!B79+'aout 2021'!B79+'septembre 2021'!B79+'octobre 2021'!B79+'novembre 2021'!B79+'décembre 2021'!B79</f>
        <v>0</v>
      </c>
      <c r="C79" s="112"/>
      <c r="D79" s="112"/>
      <c r="E79" s="107"/>
      <c r="F79" s="107"/>
      <c r="G79" s="107"/>
      <c r="H79" s="107"/>
      <c r="I79" s="113">
        <f>'janvier 2021'!I79+'février 2021'!I79+'mars 2021'!I79+'avril 2021'!I79+'mai 2021'!I79+'juin 2021'!I79+'juillet 2021'!I79+'aout 2021'!I79+'septembre 2021'!I79+'octobre 2021'!I79+'novembre 2021'!I79+'décembre 2021'!I79</f>
        <v>0</v>
      </c>
    </row>
    <row r="80" spans="1:9" ht="15">
      <c r="A80" s="9" t="s">
        <v>154</v>
      </c>
      <c r="B80" s="91">
        <f>'janvier 2021'!B80+'février 2021'!B80+'mars 2021'!B80+'avril 2021'!B80+'mai 2021'!B80+'juin 2021'!B80+'juillet 2021'!B80+'aout 2021'!B80+'septembre 2021'!B80+'octobre 2021'!B80+'novembre 2021'!B80+'décembre 2021'!B80</f>
        <v>0</v>
      </c>
      <c r="C80" s="112"/>
      <c r="D80" s="112"/>
      <c r="E80" s="107"/>
      <c r="F80" s="107"/>
      <c r="G80" s="107"/>
      <c r="H80" s="107"/>
      <c r="I80" s="113">
        <f>'janvier 2021'!I80+'février 2021'!I80+'mars 2021'!I80+'avril 2021'!I80+'mai 2021'!I80+'juin 2021'!I80+'juillet 2021'!I80+'aout 2021'!I80+'septembre 2021'!I80+'octobre 2021'!I80+'novembre 2021'!I80+'décembre 2021'!I80</f>
        <v>0</v>
      </c>
    </row>
    <row r="81" spans="1:9" ht="15">
      <c r="A81" s="9" t="s">
        <v>154</v>
      </c>
      <c r="B81" s="91">
        <f>'janvier 2021'!B81+'février 2021'!B81+'mars 2021'!B81+'avril 2021'!B81+'mai 2021'!B81+'juin 2021'!B81+'juillet 2021'!B81+'aout 2021'!B81+'septembre 2021'!B81+'octobre 2021'!B81+'novembre 2021'!B81+'décembre 2021'!B81</f>
        <v>0</v>
      </c>
      <c r="C81" s="112"/>
      <c r="D81" s="112"/>
      <c r="E81" s="107"/>
      <c r="F81" s="107"/>
      <c r="G81" s="107"/>
      <c r="H81" s="107"/>
      <c r="I81" s="113">
        <f>'janvier 2021'!I81+'février 2021'!I81+'mars 2021'!I81+'avril 2021'!I81+'mai 2021'!I81+'juin 2021'!I81+'juillet 2021'!I81+'aout 2021'!I81+'septembre 2021'!I81+'octobre 2021'!I81+'novembre 2021'!I81+'décembre 2021'!I81</f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f>'janvier 2021'!B85+'février 2021'!B85+'mars 2021'!B85+'avril 2021'!B85+'mai 2021'!B85+'juin 2021'!B85+'juillet 2021'!B85+'aout 2021'!B85+'septembre 2021'!B85+'octobre 2021'!B85+'novembre 2021'!B85+'décembre 2021'!B85</f>
        <v>15</v>
      </c>
      <c r="C85" s="16"/>
      <c r="D85" s="16"/>
      <c r="E85" s="16"/>
      <c r="F85" s="16"/>
      <c r="G85" s="16"/>
      <c r="H85" s="16"/>
      <c r="I85" s="66">
        <f>'janvier 2021'!I85+'février 2021'!I85+'mars 2021'!I85+'avril 2021'!I85+'mai 2021'!I85+'juin 2021'!I85+'juillet 2021'!I85+'aout 2021'!I85+'septembre 2021'!I85+'octobre 2021'!I85+'novembre 2021'!I85+'décembre 2021'!I85</f>
        <v>15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19"/>
      <c r="C88" s="20"/>
      <c r="D88" s="20"/>
      <c r="E88" s="20"/>
      <c r="F88" s="20"/>
      <c r="G88" s="20"/>
      <c r="H88" s="20"/>
      <c r="I88" s="35">
        <f>'janvier 2021'!I88+'février 2021'!I88+'mars 2021'!I88+'avril 2021'!I88+'mai 2021'!I88+'juin 2021'!I88+'juillet 2021'!I88+'aout 2021'!I88+'septembre 2021'!I88+'octobre 2021'!I88+'novembre 2021'!I88+'décembre 2021'!I88</f>
        <v>0</v>
      </c>
    </row>
    <row r="89" spans="1:9" ht="15">
      <c r="A89" s="6" t="s">
        <v>76</v>
      </c>
      <c r="B89" s="57">
        <f>'janvier 2021'!B89+'février 2021'!B89+'mars 2021'!B89+'avril 2021'!B89+'mai 2021'!B89+'juin 2021'!B89+'juillet 2021'!B89+'aout 2021'!B89+'septembre 2021'!B89+'octobre 2021'!B89+'novembre 2021'!B89+'décembre 2021'!B89</f>
        <v>217</v>
      </c>
      <c r="C89" s="20"/>
      <c r="D89" s="20"/>
      <c r="E89" s="20"/>
      <c r="F89" s="20"/>
      <c r="G89" s="20"/>
      <c r="H89" s="20"/>
      <c r="I89" s="35">
        <f>'janvier 2021'!I89+'février 2021'!I89+'mars 2021'!I89+'avril 2021'!I89+'mai 2021'!I89+'juin 2021'!I89+'juillet 2021'!I89+'aout 2021'!I89+'septembre 2021'!I89+'octobre 2021'!I89+'novembre 2021'!I89+'décembre 2021'!I89</f>
        <v>217</v>
      </c>
    </row>
    <row r="90" spans="1:9" ht="15">
      <c r="A90" s="6" t="s">
        <v>77</v>
      </c>
      <c r="B90" s="57">
        <f>'janvier 2021'!B90+'février 2021'!B90+'mars 2021'!B90+'avril 2021'!B90+'mai 2021'!B90+'juin 2021'!B90+'juillet 2021'!B90+'aout 2021'!B90+'septembre 2021'!B90+'octobre 2021'!B90+'novembre 2021'!B90+'décembre 2021'!B90</f>
        <v>629512</v>
      </c>
      <c r="C90" s="20"/>
      <c r="D90" s="20"/>
      <c r="E90" s="20"/>
      <c r="F90" s="20"/>
      <c r="G90" s="20"/>
      <c r="H90" s="20"/>
      <c r="I90" s="35">
        <f>'janvier 2021'!I90+'février 2021'!I90+'mars 2021'!I90+'avril 2021'!I90+'mai 2021'!I90+'juin 2021'!I90+'juillet 2021'!I90+'aout 2021'!I90+'septembre 2021'!I90+'octobre 2021'!I90+'novembre 2021'!I90+'décembre 2021'!I90</f>
        <v>629512</v>
      </c>
    </row>
    <row r="91" spans="1:9" ht="15">
      <c r="A91" s="6" t="s">
        <v>78</v>
      </c>
      <c r="B91" s="57">
        <f>'janvier 2021'!B91+'février 2021'!B91+'mars 2021'!B91+'avril 2021'!B91+'mai 2021'!B91+'juin 2021'!B91+'juillet 2021'!B91+'aout 2021'!B91+'septembre 2021'!B91+'octobre 2021'!B91+'novembre 2021'!B91+'décembre 2021'!B91</f>
        <v>9412</v>
      </c>
      <c r="C91" s="20"/>
      <c r="D91" s="20"/>
      <c r="E91" s="20"/>
      <c r="F91" s="20"/>
      <c r="G91" s="20"/>
      <c r="H91" s="20"/>
      <c r="I91" s="35">
        <f>'janvier 2021'!I91+'février 2021'!I91+'mars 2021'!I91+'avril 2021'!I91+'mai 2021'!I91+'juin 2021'!I91+'juillet 2021'!I91+'aout 2021'!I91+'septembre 2021'!I91+'octobre 2021'!I91+'novembre 2021'!I91+'décembre 2021'!I91</f>
        <v>9412</v>
      </c>
    </row>
    <row r="92" spans="1:9" ht="15">
      <c r="A92" s="27" t="s">
        <v>114</v>
      </c>
      <c r="B92" s="57">
        <f>'janvier 2021'!B92+'février 2021'!B92+'mars 2021'!B92+'avril 2021'!B92+'mai 2021'!B92+'juin 2021'!B92+'juillet 2021'!B92+'aout 2021'!B92+'septembre 2021'!B92+'octobre 2021'!B92+'novembre 2021'!B92+'décembre 2021'!B92</f>
        <v>658</v>
      </c>
      <c r="C92" s="20"/>
      <c r="D92" s="20"/>
      <c r="E92" s="20"/>
      <c r="F92" s="20"/>
      <c r="G92" s="20"/>
      <c r="H92" s="20"/>
      <c r="I92" s="35">
        <f>'janvier 2021'!I92+'février 2021'!I92+'mars 2021'!I92+'avril 2021'!I92+'mai 2021'!I92+'juin 2021'!I92+'juillet 2021'!I92+'aout 2021'!I92+'septembre 2021'!I92+'octobre 2021'!I92+'novembre 2021'!I92+'décembre 2021'!I92</f>
        <v>658</v>
      </c>
    </row>
    <row r="93" spans="1:9" ht="15">
      <c r="A93" s="6" t="s">
        <v>79</v>
      </c>
      <c r="B93" s="57">
        <f>'janvier 2021'!B93+'février 2021'!B93+'mars 2021'!B93+'avril 2021'!B93+'mai 2021'!B93+'juin 2021'!B93+'juillet 2021'!B93+'aout 2021'!B93+'septembre 2021'!B93+'octobre 2021'!B93+'novembre 2021'!B93+'décembre 2021'!B93</f>
        <v>2084</v>
      </c>
      <c r="C93" s="20"/>
      <c r="D93" s="20"/>
      <c r="E93" s="20"/>
      <c r="F93" s="20"/>
      <c r="G93" s="20"/>
      <c r="H93" s="20"/>
      <c r="I93" s="35">
        <f>'janvier 2021'!I93+'février 2021'!I93+'mars 2021'!I93+'avril 2021'!I93+'mai 2021'!I93+'juin 2021'!I93+'juillet 2021'!I93+'aout 2021'!I93+'septembre 2021'!I93+'octobre 2021'!I93+'novembre 2021'!I93+'décembre 2021'!I93</f>
        <v>2084</v>
      </c>
    </row>
    <row r="94" spans="1:9" ht="15">
      <c r="A94" s="6" t="s">
        <v>80</v>
      </c>
      <c r="B94" s="57">
        <v>7631</v>
      </c>
      <c r="C94" s="20"/>
      <c r="D94" s="20"/>
      <c r="E94" s="20"/>
      <c r="F94" s="20"/>
      <c r="G94" s="20"/>
      <c r="H94" s="20"/>
      <c r="I94" s="35">
        <f>'janvier 2021'!I94+'février 2021'!I94+'mars 2021'!I94+'avril 2021'!I94+'mai 2021'!I94+'juin 2021'!I94+'juillet 2021'!I94+'aout 2021'!I94+'septembre 2021'!I94+'octobre 2021'!I94+'novembre 2021'!I94+'décembre 2021'!I94</f>
        <v>88864</v>
      </c>
    </row>
    <row r="95" spans="1:9" ht="15">
      <c r="A95" s="27" t="s">
        <v>115</v>
      </c>
      <c r="B95" s="57">
        <f>'janvier 2021'!B95+'février 2021'!B95+'mars 2021'!B95+'avril 2021'!B95+'mai 2021'!B95+'juin 2021'!B95+'juillet 2021'!B95+'aout 2021'!B95+'septembre 2021'!B95+'octobre 2021'!B95+'novembre 2021'!B95+'décembre 2021'!B95</f>
        <v>0</v>
      </c>
      <c r="C95" s="20"/>
      <c r="D95" s="20"/>
      <c r="E95" s="20"/>
      <c r="F95" s="20"/>
      <c r="G95" s="20"/>
      <c r="H95" s="20"/>
      <c r="I95" s="35">
        <f>'janvier 2021'!I95+'février 2021'!I95+'mars 2021'!I95+'avril 2021'!I95+'mai 2021'!I95+'juin 2021'!I95+'juillet 2021'!I95+'aout 2021'!I95+'septembre 2021'!I95+'octobre 2021'!I95+'novembre 2021'!I95+'décembre 2021'!I95</f>
        <v>0</v>
      </c>
    </row>
    <row r="96" spans="1:9" ht="15">
      <c r="A96" s="27" t="s">
        <v>128</v>
      </c>
      <c r="B96" s="127">
        <f>('janvier 2021'!B96+'février 2021'!B96+'mars 2021'!B96+'avril 2021'!B96+'mai 2021'!B96+'juin 2021'!B96+'juillet 2021'!B96+'aout 2021'!B96+'septembre 2021'!B96+'octobre 2021'!B96+'novembre 2021'!B96+'décembre 2021'!B96)/4</f>
        <v>4.1398809523809526</v>
      </c>
      <c r="C96" s="20"/>
      <c r="D96" s="20"/>
      <c r="E96" s="20"/>
      <c r="F96" s="20"/>
      <c r="G96" s="20"/>
      <c r="H96" s="20"/>
      <c r="I96" s="128">
        <f>('janvier 2021'!I96+'février 2021'!I96+'mars 2021'!I96+'avril 2021'!I96+'mai 2021'!I96+'juin 2021'!I96+'juillet 2021'!I96+'aout 2021'!I96+'septembre 2021'!I96+'octobre 2021'!I96+'novembre 2021'!I96+'décembre 2021'!I96)/4</f>
        <v>4.1398809523809526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f>'janvier 2021'!B98+'février 2021'!B98+'mars 2021'!B98+'avril 2021'!B98+'mai 2021'!B98+'juin 2021'!B98+'juillet 2021'!B98+'aout 2021'!B98+'septembre 2021'!B98+'octobre 2021'!B98+'novembre 2021'!B98+'décembre 2021'!B98</f>
        <v>0</v>
      </c>
      <c r="C98" s="20"/>
      <c r="D98" s="20"/>
      <c r="E98" s="20"/>
      <c r="F98" s="20"/>
      <c r="G98" s="20"/>
      <c r="H98" s="20"/>
      <c r="I98" s="35">
        <f>'janvier 2021'!I98+'février 2021'!I98+'mars 2021'!I98+'avril 2021'!I98+'mai 2021'!I98+'juin 2021'!I98+'juillet 2021'!I98+'aout 2021'!I98+'septembre 2021'!I98+'octobre 2021'!I98+'novembre 2021'!I98+'décembre 2021'!I98</f>
        <v>0</v>
      </c>
    </row>
    <row r="99" spans="1:9" ht="15">
      <c r="A99" s="75" t="s">
        <v>132</v>
      </c>
      <c r="B99" s="57">
        <f>'janvier 2021'!B99+'février 2021'!B99+'mars 2021'!B99+'avril 2021'!B99+'mai 2021'!B99+'juin 2021'!B99+'juillet 2021'!B99+'aout 2021'!B99+'septembre 2021'!B99+'octobre 2021'!B99+'novembre 2021'!B99+'décembre 2021'!B99</f>
        <v>0</v>
      </c>
      <c r="C99" s="20"/>
      <c r="D99" s="20"/>
      <c r="E99" s="20"/>
      <c r="F99" s="20"/>
      <c r="G99" s="20"/>
      <c r="H99" s="20"/>
      <c r="I99" s="35">
        <f>'janvier 2021'!I99+'février 2021'!I99+'mars 2021'!I99+'avril 2021'!I99+'mai 2021'!I99+'juin 2021'!I99+'juillet 2021'!I99+'aout 2021'!I99+'septembre 2021'!I99+'octobre 2021'!I99+'novembre 2021'!I99+'décembre 2021'!I99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f>'janvier 2021'!B101+'février 2021'!B101+'mars 2021'!B101+'avril 2021'!B101+'mai 2021'!B101+'juin 2021'!B101+'juillet 2021'!B101+'aout 2021'!B101+'septembre 2021'!B101+'octobre 2021'!B101+'novembre 2021'!B101+'décembre 2021'!B101</f>
        <v>0</v>
      </c>
      <c r="C101" s="20"/>
      <c r="D101" s="20"/>
      <c r="E101" s="20"/>
      <c r="F101" s="20"/>
      <c r="G101" s="20"/>
      <c r="H101" s="20"/>
      <c r="I101" s="35">
        <f>'janvier 2021'!I101+'février 2021'!I101+'mars 2021'!I101+'avril 2021'!I101+'mai 2021'!I101+'juin 2021'!I101+'juillet 2021'!I101+'aout 2021'!I101+'septembre 2021'!I101+'octobre 2021'!I101+'novembre 2021'!I101+'décembre 2021'!I101</f>
        <v>0</v>
      </c>
    </row>
    <row r="102" spans="1:9" ht="15">
      <c r="A102" s="6" t="s">
        <v>76</v>
      </c>
      <c r="B102" s="57">
        <f>'janvier 2021'!B102+'février 2021'!B102+'mars 2021'!B102+'avril 2021'!B102+'mai 2021'!B102+'juin 2021'!B102+'juillet 2021'!B102+'aout 2021'!B102+'septembre 2021'!B102+'octobre 2021'!B102+'novembre 2021'!B102+'décembre 2021'!B102</f>
        <v>0</v>
      </c>
      <c r="C102" s="20"/>
      <c r="D102" s="20"/>
      <c r="E102" s="20"/>
      <c r="F102" s="20"/>
      <c r="G102" s="20"/>
      <c r="H102" s="20"/>
      <c r="I102" s="35">
        <f>'janvier 2021'!I102+'février 2021'!I102+'mars 2021'!I102+'avril 2021'!I102+'mai 2021'!I102+'juin 2021'!I102+'juillet 2021'!I102+'aout 2021'!I102+'septembre 2021'!I102+'octobre 2021'!I102+'novembre 2021'!I102+'décembre 2021'!I102</f>
        <v>0</v>
      </c>
    </row>
    <row r="103" spans="1:9" ht="15">
      <c r="A103" s="6" t="s">
        <v>77</v>
      </c>
      <c r="B103" s="57">
        <f>'janvier 2021'!B103+'février 2021'!B103+'mars 2021'!B103+'avril 2021'!B103+'mai 2021'!B103+'juin 2021'!B103+'juillet 2021'!B103+'aout 2021'!B103+'septembre 2021'!B103+'octobre 2021'!B103+'novembre 2021'!B103+'décembre 2021'!B103</f>
        <v>0</v>
      </c>
      <c r="C103" s="20"/>
      <c r="D103" s="20"/>
      <c r="E103" s="20"/>
      <c r="F103" s="20"/>
      <c r="G103" s="20"/>
      <c r="H103" s="20"/>
      <c r="I103" s="35">
        <f>'janvier 2021'!I103+'février 2021'!I103+'mars 2021'!I103+'avril 2021'!I103+'mai 2021'!I103+'juin 2021'!I103+'juillet 2021'!I103+'aout 2021'!I103+'septembre 2021'!I103+'octobre 2021'!I103+'novembre 2021'!I103+'décembre 2021'!I103</f>
        <v>0</v>
      </c>
    </row>
    <row r="104" spans="1:9" ht="15">
      <c r="A104" s="6" t="s">
        <v>78</v>
      </c>
      <c r="B104" s="57">
        <f>'janvier 2021'!B104+'février 2021'!B104+'mars 2021'!B104+'avril 2021'!B104+'mai 2021'!B104+'juin 2021'!B104+'juillet 2021'!B104+'aout 2021'!B104+'septembre 2021'!B104+'octobre 2021'!B104+'novembre 2021'!B104+'décembre 2021'!B104</f>
        <v>0</v>
      </c>
      <c r="C104" s="20"/>
      <c r="D104" s="20"/>
      <c r="E104" s="20"/>
      <c r="F104" s="20"/>
      <c r="G104" s="20"/>
      <c r="H104" s="20"/>
      <c r="I104" s="35">
        <f>'janvier 2021'!I104+'février 2021'!I104+'mars 2021'!I104+'avril 2021'!I104+'mai 2021'!I104+'juin 2021'!I104+'juillet 2021'!I104+'aout 2021'!I104+'septembre 2021'!I104+'octobre 2021'!I104+'novembre 2021'!I104+'décembre 2021'!I104</f>
        <v>0</v>
      </c>
    </row>
    <row r="105" spans="1:9" ht="15">
      <c r="A105" s="27" t="s">
        <v>114</v>
      </c>
      <c r="B105" s="57">
        <f>'janvier 2021'!B105+'février 2021'!B105+'mars 2021'!B105+'avril 2021'!B105+'mai 2021'!B105+'juin 2021'!B105+'juillet 2021'!B105+'aout 2021'!B105+'septembre 2021'!B105+'octobre 2021'!B105+'novembre 2021'!B105+'décembre 2021'!B105</f>
        <v>0</v>
      </c>
      <c r="C105" s="20"/>
      <c r="D105" s="20"/>
      <c r="E105" s="20"/>
      <c r="F105" s="20"/>
      <c r="G105" s="20"/>
      <c r="H105" s="20"/>
      <c r="I105" s="35">
        <f>'janvier 2021'!I105+'février 2021'!I105+'mars 2021'!I105+'avril 2021'!I105+'mai 2021'!I105+'juin 2021'!I105+'juillet 2021'!I105+'aout 2021'!I105+'septembre 2021'!I105+'octobre 2021'!I105+'novembre 2021'!I105+'décembre 2021'!I105</f>
        <v>0</v>
      </c>
    </row>
    <row r="106" spans="1:9" ht="15">
      <c r="A106" s="6" t="s">
        <v>79</v>
      </c>
      <c r="B106" s="57">
        <f>'janvier 2021'!B106+'février 2021'!B106+'mars 2021'!B106+'avril 2021'!B106+'mai 2021'!B106+'juin 2021'!B106+'juillet 2021'!B106+'aout 2021'!B106+'septembre 2021'!B106+'octobre 2021'!B106+'novembre 2021'!B106+'décembre 2021'!B106</f>
        <v>0</v>
      </c>
      <c r="C106" s="20"/>
      <c r="D106" s="20"/>
      <c r="E106" s="20"/>
      <c r="F106" s="20"/>
      <c r="G106" s="20"/>
      <c r="H106" s="20"/>
      <c r="I106" s="35">
        <f>'janvier 2021'!I106+'février 2021'!I106+'mars 2021'!I106+'avril 2021'!I106+'mai 2021'!I106+'juin 2021'!I106+'juillet 2021'!I106+'aout 2021'!I106+'septembre 2021'!I106+'octobre 2021'!I106+'novembre 2021'!I106+'décembre 2021'!I106</f>
        <v>0</v>
      </c>
    </row>
    <row r="107" spans="1:9" ht="15">
      <c r="A107" s="6" t="s">
        <v>80</v>
      </c>
      <c r="B107" s="57">
        <f>'janvier 2021'!B107+'février 2021'!B107+'mars 2021'!B107+'avril 2021'!B107+'mai 2021'!B107+'juin 2021'!B107+'juillet 2021'!B107+'aout 2021'!B107+'septembre 2021'!B107+'octobre 2021'!B107+'novembre 2021'!B107+'décembre 2021'!B107</f>
        <v>0</v>
      </c>
      <c r="C107" s="20"/>
      <c r="D107" s="20"/>
      <c r="E107" s="20"/>
      <c r="F107" s="20"/>
      <c r="G107" s="20"/>
      <c r="H107" s="20"/>
      <c r="I107" s="35">
        <f>'janvier 2021'!I107+'février 2021'!I107+'mars 2021'!I107+'avril 2021'!I107+'mai 2021'!I107+'juin 2021'!I107+'juillet 2021'!I107+'aout 2021'!I107+'septembre 2021'!I107+'octobre 2021'!I107+'novembre 2021'!I107+'décembre 2021'!I107</f>
        <v>0</v>
      </c>
    </row>
    <row r="108" spans="1:9" ht="15">
      <c r="A108" s="27" t="s">
        <v>115</v>
      </c>
      <c r="B108" s="57">
        <f>'janvier 2021'!B108+'février 2021'!B108+'mars 2021'!B108+'avril 2021'!B108+'mai 2021'!B108+'juin 2021'!B108+'juillet 2021'!B108+'aout 2021'!B108+'septembre 2021'!B108+'octobre 2021'!B108+'novembre 2021'!B108+'décembre 2021'!B108</f>
        <v>0</v>
      </c>
      <c r="C108" s="20"/>
      <c r="D108" s="20"/>
      <c r="E108" s="20"/>
      <c r="F108" s="20"/>
      <c r="G108" s="20"/>
      <c r="H108" s="20"/>
      <c r="I108" s="35">
        <f>'janvier 2021'!I108+'février 2021'!I108+'mars 2021'!I108+'avril 2021'!I108+'mai 2021'!I108+'juin 2021'!I108+'juillet 2021'!I108+'aout 2021'!I108+'septembre 2021'!I108+'octobre 2021'!I108+'novembre 2021'!I108+'décembre 2021'!I108</f>
        <v>0</v>
      </c>
    </row>
    <row r="109" spans="1:9" ht="15">
      <c r="A109" s="27" t="s">
        <v>128</v>
      </c>
      <c r="B109" s="57">
        <f>'janvier 2021'!B109+'février 2021'!B109+'mars 2021'!B109+'avril 2021'!B109+'mai 2021'!B109+'juin 2021'!B109+'juillet 2021'!B109+'aout 2021'!B109+'septembre 2021'!B109+'octobre 2021'!B109+'novembre 2021'!B109+'décembre 2021'!B109</f>
        <v>0</v>
      </c>
      <c r="C109" s="20"/>
      <c r="D109" s="20"/>
      <c r="E109" s="20"/>
      <c r="F109" s="20"/>
      <c r="G109" s="20"/>
      <c r="H109" s="20"/>
      <c r="I109" s="35">
        <f>'janvier 2021'!I109+'février 2021'!I109+'mars 2021'!I109+'avril 2021'!I109+'mai 2021'!I109+'juin 2021'!I109+'juillet 2021'!I109+'aout 2021'!I109+'septembre 2021'!I109+'octobre 2021'!I109+'novembre 2021'!I109+'décembre 2021'!I109</f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19">
        <f>'janvier 2021'!B112+'février 2021'!B112+'mars 2021'!B112+'avril 2021'!B112+'mai 2021'!B112+'juin 2021'!B112+'juillet 2021'!B112+'aout 2021'!B112+'septembre 2021'!B112+'octobre 2021'!B112+'novembre 2021'!B112+'décembre 2021'!B112</f>
        <v>58399</v>
      </c>
      <c r="C112" s="20"/>
      <c r="D112" s="20"/>
      <c r="E112" s="20"/>
      <c r="F112" s="20"/>
      <c r="G112" s="20"/>
      <c r="H112" s="20"/>
      <c r="I112" s="35">
        <f>'janvier 2021'!I112+'février 2021'!I112+'mars 2021'!I112+'avril 2021'!I112+'mai 2021'!I112+'juin 2021'!I112+'juillet 2021'!I112+'aout 2021'!I112+'septembre 2021'!I112+'octobre 2021'!I112+'novembre 2021'!I112+'décembre 2021'!I112</f>
        <v>58399</v>
      </c>
    </row>
    <row r="113" spans="1:9" ht="15">
      <c r="A113" s="6" t="s">
        <v>83</v>
      </c>
      <c r="B113" s="161">
        <f>('janvier 2021'!B113+'février 2021'!B113+'mars 2021'!B113+'avril 2021'!B113+'mai 2021'!B113+'juin 2021'!B113+'juillet 2021'!B113+'aout 2021'!B113+'septembre 2021'!B113+'octobre 2021'!B113+'novembre 2021'!B113+'décembre 2021'!B113)/12</f>
        <v>1.4333333333333336</v>
      </c>
      <c r="C113" s="20"/>
      <c r="D113" s="20"/>
      <c r="E113" s="20"/>
      <c r="F113" s="20"/>
      <c r="G113" s="20"/>
      <c r="H113" s="20"/>
      <c r="I113" s="35">
        <f>'janvier 2021'!I113+'février 2021'!I113+'mars 2021'!I113+'avril 2021'!I113+'mai 2021'!I113+'juin 2021'!I113+'juillet 2021'!I113+'aout 2021'!I113+'septembre 2021'!I113+'octobre 2021'!I113+'novembre 2021'!I113+'décembre 2021'!I113</f>
        <v>17.200000000000003</v>
      </c>
    </row>
    <row r="114" spans="1:9" ht="15">
      <c r="A114" s="6" t="s">
        <v>84</v>
      </c>
      <c r="B114" s="19">
        <f>'janvier 2021'!B114+'février 2021'!B114+'mars 2021'!B114+'avril 2021'!B114+'mai 2021'!B114+'juin 2021'!B114+'juillet 2021'!B114+'aout 2021'!B114+'septembre 2021'!B114+'octobre 2021'!B114+'novembre 2021'!B114+'décembre 2021'!B114</f>
        <v>160044</v>
      </c>
      <c r="C114" s="20"/>
      <c r="D114" s="20"/>
      <c r="E114" s="20"/>
      <c r="F114" s="20"/>
      <c r="G114" s="20"/>
      <c r="H114" s="20"/>
      <c r="I114" s="35">
        <f>'janvier 2021'!I114+'février 2021'!I114+'mars 2021'!I114+'avril 2021'!I114+'mai 2021'!I114+'juin 2021'!I114+'juillet 2021'!I114+'aout 2021'!I114+'septembre 2021'!I114+'octobre 2021'!I114+'novembre 2021'!I114+'décembre 2021'!I114</f>
        <v>160044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>'janvier 2021'!I115+'février 2021'!I115+'mars 2021'!I115+'avril 2021'!I115+'mai 2021'!I115+'juin 2021'!I115+'juillet 2021'!I115+'aout 2021'!I115+'septembre 2021'!I115+'octobre 2021'!I115+'novembre 2021'!I115+'décembre 2021'!I115</f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>'janvier 2021'!I116+'février 2021'!I116+'mars 2021'!I116+'avril 2021'!I116+'mai 2021'!I116+'juin 2021'!I116+'juillet 2021'!I116+'aout 2021'!I116+'septembre 2021'!I116+'octobre 2021'!I116+'novembre 2021'!I116+'décembre 2021'!I116</f>
        <v>0</v>
      </c>
    </row>
    <row r="117" spans="1:9" ht="15">
      <c r="A117" s="6" t="s">
        <v>7</v>
      </c>
      <c r="B117" s="19">
        <f>'janvier 2021'!B117+'février 2021'!B117+'mars 2021'!B117+'avril 2021'!B117+'mai 2021'!B117+'juin 2021'!B117+'juillet 2021'!B117+'aout 2021'!B117+'septembre 2021'!B117+'octobre 2021'!B117+'novembre 2021'!B117+'décembre 2021'!B117</f>
        <v>525</v>
      </c>
      <c r="C117" s="19">
        <f>'janvier 2021'!C117+'février 2021'!C117+'mars 2021'!C117+'avril 2021'!C117+'mai 2021'!C117+'juin 2021'!C117+'juillet 2021'!C117+'aout 2021'!C117+'septembre 2021'!C117+'octobre 2021'!C117+'novembre 2021'!C117+'décembre 2021'!C117</f>
        <v>490</v>
      </c>
      <c r="D117" s="19">
        <f>'janvier 2021'!D117+'février 2021'!D117+'mars 2021'!D117+'avril 2021'!D117+'mai 2021'!D117+'juin 2021'!D117+'juillet 2021'!D117+'aout 2021'!D117+'septembre 2021'!D117+'octobre 2021'!D117+'novembre 2021'!D117+'décembre 2021'!D117</f>
        <v>591</v>
      </c>
      <c r="E117" s="20"/>
      <c r="F117" s="20"/>
      <c r="G117" s="20"/>
      <c r="H117" s="20"/>
      <c r="I117" s="35">
        <f>'janvier 2021'!I117+'février 2021'!I117+'mars 2021'!I117+'avril 2021'!I117+'mai 2021'!I117+'juin 2021'!I117+'juillet 2021'!I117+'aout 2021'!I117+'septembre 2021'!I117+'octobre 2021'!I117+'novembre 2021'!I117+'décembre 2021'!I117</f>
        <v>1606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106" t="s">
        <v>116</v>
      </c>
      <c r="B120" s="106"/>
      <c r="C120" s="106"/>
      <c r="D120" s="106"/>
      <c r="E120" s="106"/>
      <c r="F120" s="106"/>
      <c r="G120" s="106"/>
      <c r="H120" s="151"/>
      <c r="I120" s="106"/>
    </row>
    <row r="121" spans="1:9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</row>
    <row r="122" spans="1:9" ht="15">
      <c r="A122" s="9" t="s">
        <v>53</v>
      </c>
      <c r="B122" s="59">
        <f>'janvier 2021'!B122+'février 2021'!B122+'mars 2021'!B122+'avril 2021'!B122+'mai 2021'!B122+'juin 2021'!B122+'juillet 2021'!B122+'aout 2021'!B122+'septembre 2021'!B122+'octobre 2021'!B122+'novembre 2021'!B122+'décembre 2021'!B122</f>
        <v>305</v>
      </c>
      <c r="C122" s="88"/>
      <c r="D122" s="41"/>
      <c r="E122" s="41"/>
      <c r="F122" s="41"/>
      <c r="G122" s="41"/>
      <c r="H122" s="28"/>
      <c r="I122" s="61">
        <f>'janvier 2021'!I122+'février 2021'!I122+'mars 2021'!I122+'avril 2021'!I122+'mai 2021'!I122+'juin 2021'!I122+'juillet 2021'!I122+'aout 2021'!I122+'septembre 2021'!I122+'octobre 2021'!I122+'novembre 2021'!I122+'décembre 2021'!I122</f>
        <v>305</v>
      </c>
    </row>
    <row r="123" spans="1:9" ht="15">
      <c r="A123" s="9" t="s">
        <v>35</v>
      </c>
      <c r="B123" s="60">
        <f>'janvier 2021'!B123+'février 2021'!B123+'mars 2021'!B123+'avril 2021'!B123+'mai 2021'!B123+'juin 2021'!B123+'juillet 2021'!B123+'aout 2021'!B123+'septembre 2021'!B123+'octobre 2021'!B123+'novembre 2021'!B123+'décembre 2021'!B123</f>
        <v>65</v>
      </c>
      <c r="C123" s="88"/>
      <c r="D123" s="41"/>
      <c r="E123" s="41"/>
      <c r="F123" s="41"/>
      <c r="G123" s="41"/>
      <c r="H123" s="28"/>
      <c r="I123" s="63">
        <f>'janvier 2021'!I123+'février 2021'!I123+'mars 2021'!I123+'avril 2021'!I123+'mai 2021'!I123+'juin 2021'!I123+'juillet 2021'!I123+'aout 2021'!I123+'septembre 2021'!I123+'octobre 2021'!I123+'novembre 2021'!I123+'décembre 2021'!I123</f>
        <v>65</v>
      </c>
    </row>
    <row r="124" spans="1:9" ht="15">
      <c r="A124" s="58" t="s">
        <v>216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59">
        <f>'janvier 2021'!B125+'février 2021'!B125+'mars 2021'!B125+'avril 2021'!B125+'mai 2021'!B125+'juin 2021'!B125+'juillet 2021'!B125+'aout 2021'!B125+'septembre 2021'!B125+'octobre 2021'!B125+'novembre 2021'!B125+'décembre 2021'!B125</f>
        <v>385</v>
      </c>
      <c r="C125" s="88"/>
      <c r="D125" s="41"/>
      <c r="E125" s="41"/>
      <c r="F125" s="41"/>
      <c r="G125" s="41"/>
      <c r="H125" s="28"/>
      <c r="I125" s="61">
        <f>'janvier 2021'!I125+'février 2021'!I125+'mars 2021'!I125+'avril 2021'!I125+'mai 2021'!I125+'juin 2021'!I125+'juillet 2021'!I125+'aout 2021'!I125+'septembre 2021'!I125+'octobre 2021'!I125+'novembre 2021'!I125+'décembre 2021'!I125</f>
        <v>385</v>
      </c>
    </row>
    <row r="126" spans="1:9" ht="15">
      <c r="A126" s="9" t="s">
        <v>35</v>
      </c>
      <c r="B126" s="60">
        <f>'janvier 2021'!B126+'février 2021'!B126+'mars 2021'!B126+'avril 2021'!B126+'mai 2021'!B126+'juin 2021'!B126+'juillet 2021'!B126+'aout 2021'!B126+'septembre 2021'!B126+'octobre 2021'!B126+'novembre 2021'!B126+'décembre 2021'!B126</f>
        <v>82</v>
      </c>
      <c r="C126" s="88"/>
      <c r="D126" s="41"/>
      <c r="E126" s="41"/>
      <c r="F126" s="41"/>
      <c r="G126" s="41"/>
      <c r="H126" s="28"/>
      <c r="I126" s="63">
        <f>'janvier 2021'!I126+'février 2021'!I126+'mars 2021'!I126+'avril 2021'!I126+'mai 2021'!I126+'juin 2021'!I126+'juillet 2021'!I126+'aout 2021'!I126+'septembre 2021'!I126+'octobre 2021'!I126+'novembre 2021'!I126+'décembre 2021'!I126</f>
        <v>82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88"/>
      <c r="C128" s="88"/>
      <c r="D128" s="41"/>
      <c r="E128" s="41"/>
      <c r="F128" s="41"/>
      <c r="G128" s="41"/>
      <c r="H128" s="28"/>
      <c r="I128" s="61">
        <f>'janvier 2021'!I128+'février 2021'!I128+'mars 2021'!I128+'avril 2021'!I128+'mai 2021'!I128+'juin 2021'!I128+'juillet 2021'!I128+'aout 2021'!I128+'septembre 2021'!I128+'octobre 2021'!I128+'novembre 2021'!I128+'décembre 2021'!I128</f>
        <v>0</v>
      </c>
    </row>
    <row r="129" spans="1:9" ht="15">
      <c r="A129" s="9" t="s">
        <v>35</v>
      </c>
      <c r="B129" s="88"/>
      <c r="C129" s="88"/>
      <c r="D129" s="41"/>
      <c r="E129" s="41"/>
      <c r="F129" s="41"/>
      <c r="G129" s="41"/>
      <c r="H129" s="28"/>
      <c r="I129" s="63">
        <f>'janvier 2021'!I129+'février 2021'!I129+'mars 2021'!I129+'avril 2021'!I129+'mai 2021'!I129+'juin 2021'!I129+'juillet 2021'!I129+'aout 2021'!I129+'septembre 2021'!I129+'octobre 2021'!I129+'novembre 2021'!I129+'décembre 2021'!I129</f>
        <v>0</v>
      </c>
    </row>
    <row r="130" spans="1:9" ht="15">
      <c r="A130" s="58" t="s">
        <v>217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59">
        <f>'janvier 2021'!B131+'février 2021'!B131+'mars 2021'!B131+'avril 2021'!B131+'mai 2021'!B131+'juin 2021'!B131+'juillet 2021'!B131+'aout 2021'!B131+'septembre 2021'!B131+'octobre 2021'!B131+'novembre 2021'!B131+'décembre 2021'!B131</f>
        <v>914</v>
      </c>
      <c r="C131" s="88"/>
      <c r="D131" s="41"/>
      <c r="E131" s="41"/>
      <c r="F131" s="41"/>
      <c r="G131" s="41"/>
      <c r="H131" s="28"/>
      <c r="I131" s="61">
        <f>'janvier 2021'!I131+'février 2021'!I131+'mars 2021'!I131+'avril 2021'!I131+'mai 2021'!I131+'juin 2021'!I131+'juillet 2021'!I131+'aout 2021'!I131+'septembre 2021'!I131+'octobre 2021'!I131+'novembre 2021'!I131+'décembre 2021'!I131</f>
        <v>914</v>
      </c>
    </row>
    <row r="132" spans="1:9" ht="15">
      <c r="A132" s="21" t="s">
        <v>55</v>
      </c>
      <c r="B132" s="54">
        <f>'janvier 2021'!B132+'février 2021'!B132+'mars 2021'!B132+'avril 2021'!B132+'mai 2021'!B132+'juin 2021'!B132+'juillet 2021'!B132+'aout 2021'!B132+'septembre 2021'!B132+'octobre 2021'!B132+'novembre 2021'!B132+'décembre 2021'!B132</f>
        <v>0</v>
      </c>
      <c r="C132" s="88"/>
      <c r="D132" s="41"/>
      <c r="E132" s="41"/>
      <c r="F132" s="41"/>
      <c r="G132" s="41"/>
      <c r="H132" s="28"/>
      <c r="I132" s="63">
        <f>'janvier 2021'!I132+'février 2021'!I132+'mars 2021'!I132+'avril 2021'!I132+'mai 2021'!I132+'juin 2021'!I132+'juillet 2021'!I132+'aout 2021'!I132+'septembre 2021'!I132+'octobre 2021'!I132+'novembre 2021'!I132+'décembre 2021'!I132</f>
        <v>0</v>
      </c>
    </row>
    <row r="133" spans="1:9" ht="15">
      <c r="A133" s="9" t="s">
        <v>35</v>
      </c>
      <c r="B133" s="60">
        <f>'janvier 2021'!B133+'février 2021'!B133+'mars 2021'!B133+'avril 2021'!B133+'mai 2021'!B133+'juin 2021'!B133+'juillet 2021'!B133+'aout 2021'!B133+'septembre 2021'!B133+'octobre 2021'!B133+'novembre 2021'!B133+'décembre 2021'!B133</f>
        <v>234</v>
      </c>
      <c r="C133" s="88"/>
      <c r="D133" s="41"/>
      <c r="E133" s="41"/>
      <c r="F133" s="41"/>
      <c r="G133" s="41"/>
      <c r="H133" s="28"/>
      <c r="I133" s="63">
        <f>'janvier 2021'!I133+'février 2021'!I133+'mars 2021'!I133+'avril 2021'!I133+'mai 2021'!I133+'juin 2021'!I133+'juillet 2021'!I133+'aout 2021'!I133+'septembre 2021'!I133+'octobre 2021'!I133+'novembre 2021'!I133+'décembre 2021'!I133</f>
        <v>234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59">
        <f>'janvier 2021'!B135+'février 2021'!B135+'mars 2021'!B135+'avril 2021'!B135+'mai 2021'!B135+'juin 2021'!B135+'juillet 2021'!B135+'aout 2021'!B135+'septembre 2021'!B135+'octobre 2021'!B135+'novembre 2021'!B135+'décembre 2021'!B135</f>
        <v>352</v>
      </c>
      <c r="C135" s="88"/>
      <c r="D135" s="41"/>
      <c r="E135" s="41"/>
      <c r="F135" s="41"/>
      <c r="G135" s="41"/>
      <c r="H135" s="28"/>
      <c r="I135" s="61">
        <f>'janvier 2021'!I135+'février 2021'!I135+'mars 2021'!I135+'avril 2021'!I135+'mai 2021'!I135+'juin 2021'!I135+'juillet 2021'!I135+'aout 2021'!I135+'septembre 2021'!I135+'octobre 2021'!I135+'novembre 2021'!I135+'décembre 2021'!I135</f>
        <v>352</v>
      </c>
    </row>
    <row r="136" spans="1:9" ht="15">
      <c r="A136" s="9" t="s">
        <v>35</v>
      </c>
      <c r="B136" s="60">
        <f>'janvier 2021'!B136+'février 2021'!B136+'mars 2021'!B136+'avril 2021'!B136+'mai 2021'!B136+'juin 2021'!B136+'juillet 2021'!B136+'aout 2021'!B136+'septembre 2021'!B136+'octobre 2021'!B136+'novembre 2021'!B136+'décembre 2021'!B136</f>
        <v>44</v>
      </c>
      <c r="C136" s="88"/>
      <c r="D136" s="41"/>
      <c r="E136" s="41"/>
      <c r="F136" s="41"/>
      <c r="G136" s="41"/>
      <c r="H136" s="28"/>
      <c r="I136" s="63">
        <f>'janvier 2021'!I136+'février 2021'!I136+'mars 2021'!I136+'avril 2021'!I136+'mai 2021'!I136+'juin 2021'!I136+'juillet 2021'!I136+'aout 2021'!I136+'septembre 2021'!I136+'octobre 2021'!I136+'novembre 2021'!I136+'décembre 2021'!I136</f>
        <v>44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f>'janvier 2021'!B138+'février 2021'!B138+'mars 2021'!B138+'avril 2021'!B138+'mai 2021'!B138+'juin 2021'!B138+'juillet 2021'!B138+'aout 2021'!B138+'septembre 2021'!B138+'octobre 2021'!B138+'novembre 2021'!B138+'décembre 2021'!B138</f>
        <v>58</v>
      </c>
      <c r="C138" s="88"/>
      <c r="D138" s="41"/>
      <c r="E138" s="41"/>
      <c r="F138" s="41"/>
      <c r="G138" s="41"/>
      <c r="H138" s="28"/>
      <c r="I138" s="61">
        <f>'janvier 2021'!I138+'février 2021'!I138+'mars 2021'!I138+'avril 2021'!I138+'mai 2021'!I138+'juin 2021'!I138+'juillet 2021'!I138+'aout 2021'!I138+'septembre 2021'!I138+'octobre 2021'!I138+'novembre 2021'!I138+'décembre 2021'!I138</f>
        <v>58</v>
      </c>
    </row>
    <row r="139" spans="1:9" ht="15">
      <c r="A139" s="9" t="s">
        <v>35</v>
      </c>
      <c r="B139" s="133">
        <f>'janvier 2021'!B139+'février 2021'!B139+'mars 2021'!B139+'avril 2021'!B139+'mai 2021'!B139+'juin 2021'!B139+'juillet 2021'!B139+'aout 2021'!B139+'septembre 2021'!B139+'octobre 2021'!B139+'novembre 2021'!B139+'décembre 2021'!B139</f>
        <v>32</v>
      </c>
      <c r="C139" s="88"/>
      <c r="D139" s="41"/>
      <c r="E139" s="41"/>
      <c r="F139" s="41"/>
      <c r="G139" s="41"/>
      <c r="H139" s="28"/>
      <c r="I139" s="63">
        <f>'janvier 2021'!I139+'février 2021'!I139+'mars 2021'!I139+'avril 2021'!I139+'mai 2021'!I139+'juin 2021'!I139+'juillet 2021'!I139+'aout 2021'!I139+'septembre 2021'!I139+'octobre 2021'!I139+'novembre 2021'!I139+'décembre 2021'!I139</f>
        <v>32</v>
      </c>
    </row>
    <row r="140" spans="1:9" ht="15">
      <c r="A140" s="9" t="s">
        <v>142</v>
      </c>
      <c r="B140" s="55">
        <f>'janvier 2021'!B140+'février 2021'!B140+'mars 2021'!B140+'avril 2021'!B140+'mai 2021'!B140+'juin 2021'!B140+'juillet 2021'!B140+'aout 2021'!B140+'septembre 2021'!B140+'octobre 2021'!B140+'novembre 2021'!B140+'décembre 2021'!B140</f>
        <v>12</v>
      </c>
      <c r="C140" s="88"/>
      <c r="D140" s="41"/>
      <c r="E140" s="41"/>
      <c r="F140" s="41"/>
      <c r="G140" s="41"/>
      <c r="H140" s="28"/>
      <c r="I140" s="63">
        <f>'janvier 2021'!I140+'février 2021'!I140+'mars 2021'!I140+'avril 2021'!I140+'mai 2021'!I140+'juin 2021'!I140+'juillet 2021'!I140+'aout 2021'!I140+'septembre 2021'!I140+'octobre 2021'!I140+'novembre 2021'!I140+'décembre 2021'!I140</f>
        <v>12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88"/>
      <c r="C142" s="88"/>
      <c r="D142" s="41"/>
      <c r="E142" s="41"/>
      <c r="F142" s="41"/>
      <c r="G142" s="41"/>
      <c r="H142" s="28"/>
      <c r="I142" s="61">
        <f>'janvier 2021'!I142+'février 2021'!I142+'mars 2021'!I142+'avril 2021'!I142+'mai 2021'!I142+'juin 2021'!I142+'juillet 2021'!I142+'aout 2021'!I142+'septembre 2021'!I142+'octobre 2021'!I142+'novembre 2021'!I142+'décembre 2021'!I142</f>
        <v>5</v>
      </c>
    </row>
    <row r="143" spans="1:9" ht="15">
      <c r="A143" s="9" t="s">
        <v>35</v>
      </c>
      <c r="B143" s="88"/>
      <c r="C143" s="88"/>
      <c r="D143" s="41"/>
      <c r="E143" s="41"/>
      <c r="F143" s="41"/>
      <c r="G143" s="41"/>
      <c r="H143" s="28"/>
      <c r="I143" s="63">
        <f>'janvier 2021'!I143+'février 2021'!I143+'mars 2021'!I143+'avril 2021'!I143+'mai 2021'!I143+'juin 2021'!I143+'juillet 2021'!I143+'aout 2021'!I143+'septembre 2021'!I143+'octobre 2021'!I143+'novembre 2021'!I143+'décembre 2021'!I143</f>
        <v>1</v>
      </c>
    </row>
    <row r="144" spans="1:9" ht="15">
      <c r="A144" s="24" t="s">
        <v>185</v>
      </c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54">
        <f>'janvier 2021'!B145+'février 2021'!B145+'mars 2021'!B145+'avril 2021'!B145+'mai 2021'!B145+'juin 2021'!B145+'juillet 2021'!B145+'aout 2021'!B145+'septembre 2021'!B145+'octobre 2021'!B145+'novembre 2021'!B145+'décembre 2021'!B145</f>
        <v>103</v>
      </c>
      <c r="C145" s="41"/>
      <c r="D145" s="41"/>
      <c r="E145" s="41"/>
      <c r="F145" s="41"/>
      <c r="G145" s="41"/>
      <c r="H145" s="28"/>
      <c r="I145" s="61">
        <f>'janvier 2021'!I145+'février 2021'!I145+'mars 2021'!I145+'avril 2021'!I145+'mai 2021'!I145+'juin 2021'!I145+'juillet 2021'!I145+'aout 2021'!I145+'septembre 2021'!I145+'octobre 2021'!I145+'novembre 2021'!I145+'décembre 2021'!I145</f>
        <v>103</v>
      </c>
    </row>
    <row r="146" spans="1:9" ht="15">
      <c r="A146" s="21" t="s">
        <v>35</v>
      </c>
      <c r="B146" s="84">
        <f>'janvier 2021'!B146+'février 2021'!B146+'mars 2021'!B146+'avril 2021'!B146+'mai 2021'!B146+'juin 2021'!B146+'juillet 2021'!B146+'aout 2021'!B146+'septembre 2021'!B146+'octobre 2021'!B146+'novembre 2021'!B146+'décembre 2021'!B146</f>
        <v>23</v>
      </c>
      <c r="C146" s="41"/>
      <c r="D146" s="41"/>
      <c r="E146" s="41"/>
      <c r="F146" s="41"/>
      <c r="G146" s="41"/>
      <c r="H146" s="28"/>
      <c r="I146" s="63">
        <f>'janvier 2021'!I146+'février 2021'!I146+'mars 2021'!I146+'avril 2021'!I146+'mai 2021'!I146+'juin 2021'!I146+'juillet 2021'!I146+'aout 2021'!I146+'septembre 2021'!I146+'octobre 2021'!I146+'novembre 2021'!I146+'décembre 2021'!I146</f>
        <v>23</v>
      </c>
    </row>
    <row r="147" spans="1:9" ht="15">
      <c r="A147" s="146" t="s">
        <v>196</v>
      </c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f>'janvier 2021'!B148+'février 2021'!B148+'mars 2021'!B148+'avril 2021'!B148+'mai 2021'!B148+'juin 2021'!B148+'juillet 2021'!B148+'aout 2021'!B148+'septembre 2021'!B148+'octobre 2021'!B148+'novembre 2021'!B148+'décembre 2021'!B148</f>
        <v>271</v>
      </c>
      <c r="C148" s="41"/>
      <c r="D148" s="41"/>
      <c r="E148" s="41"/>
      <c r="F148" s="41"/>
      <c r="G148" s="41"/>
      <c r="H148" s="28"/>
      <c r="I148" s="61">
        <f>'janvier 2021'!I148+'février 2021'!I148+'mars 2021'!I148+'avril 2021'!I148+'mai 2021'!I148+'juin 2021'!I148+'juillet 2021'!I148+'aout 2021'!I148+'septembre 2021'!I148+'octobre 2021'!I148+'novembre 2021'!I148+'décembre 2021'!I148</f>
        <v>271</v>
      </c>
    </row>
    <row r="149" spans="1:9" ht="13.5" customHeight="1">
      <c r="A149" s="9" t="s">
        <v>35</v>
      </c>
      <c r="B149" s="82">
        <f>'janvier 2021'!B149+'février 2021'!B149+'mars 2021'!B149+'avril 2021'!B149+'mai 2021'!B149+'juin 2021'!B149+'juillet 2021'!B149+'aout 2021'!B149+'septembre 2021'!B149+'octobre 2021'!B149+'novembre 2021'!B149+'décembre 2021'!B149</f>
        <v>24</v>
      </c>
      <c r="C149" s="41"/>
      <c r="D149" s="41"/>
      <c r="E149" s="41"/>
      <c r="F149" s="41"/>
      <c r="G149" s="41"/>
      <c r="H149" s="28"/>
      <c r="I149" s="63">
        <f>'janvier 2021'!I149+'février 2021'!I149+'mars 2021'!I149+'avril 2021'!I149+'mai 2021'!I149+'juin 2021'!I149+'juillet 2021'!I149+'aout 2021'!I149+'septembre 2021'!I149+'octobre 2021'!I149+'novembre 2021'!I149+'décembre 2021'!I149</f>
        <v>24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f>'janvier 2021'!B151+'février 2021'!B151+'mars 2021'!B151+'avril 2021'!B151+'mai 2021'!B151+'juin 2021'!B151+'juillet 2021'!B151+'aout 2021'!B151+'septembre 2021'!B151+'octobre 2021'!B151+'novembre 2021'!B151+'décembre 2021'!B151</f>
        <v>0</v>
      </c>
      <c r="C151" s="41"/>
      <c r="D151" s="41"/>
      <c r="E151" s="41"/>
      <c r="F151" s="41"/>
      <c r="G151" s="41"/>
      <c r="H151" s="28"/>
      <c r="I151" s="61">
        <f>'janvier 2021'!I151+'février 2021'!I151+'mars 2021'!I151+'avril 2021'!I151+'mai 2021'!I151+'juin 2021'!I151+'juillet 2021'!I151+'aout 2021'!I151+'septembre 2021'!I151+'octobre 2021'!I151+'novembre 2021'!I151+'décembre 2021'!I151</f>
        <v>0</v>
      </c>
    </row>
    <row r="152" spans="1:10" ht="13.5" customHeight="1">
      <c r="A152" s="9" t="s">
        <v>35</v>
      </c>
      <c r="B152" s="82">
        <f>'janvier 2021'!B152+'février 2021'!B152+'mars 2021'!B152+'avril 2021'!B152+'mai 2021'!B152+'juin 2021'!B152+'juillet 2021'!B152+'aout 2021'!B152+'septembre 2021'!B152+'octobre 2021'!B152+'novembre 2021'!B152+'décembre 2021'!B152</f>
        <v>0</v>
      </c>
      <c r="C152" s="41"/>
      <c r="D152" s="41"/>
      <c r="E152" s="41"/>
      <c r="F152" s="41"/>
      <c r="G152" s="41"/>
      <c r="H152" s="28"/>
      <c r="I152" s="63">
        <f>'janvier 2021'!I152+'février 2021'!I152+'mars 2021'!I152+'avril 2021'!I152+'mai 2021'!I152+'juin 2021'!I152+'juillet 2021'!I152+'aout 2021'!I152+'septembre 2021'!I152+'octobre 2021'!I152+'novembre 2021'!I152+'décembre 2021'!I152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f>'janvier 2021'!B154+'février 2021'!B154+'mars 2021'!B154+'avril 2021'!B154+'mai 2021'!B154+'juin 2021'!B154+'juillet 2021'!B154+'aout 2021'!B154+'septembre 2021'!B154+'octobre 2021'!B154+'novembre 2021'!B154+'décembre 2021'!B154</f>
        <v>0</v>
      </c>
      <c r="C154" s="41"/>
      <c r="D154" s="41"/>
      <c r="E154" s="41"/>
      <c r="F154" s="41"/>
      <c r="G154" s="41"/>
      <c r="H154" s="28"/>
      <c r="I154" s="61">
        <f>'janvier 2021'!I154+'février 2021'!I154+'mars 2021'!I154+'avril 2021'!I154+'mai 2021'!I154+'juin 2021'!I154+'juillet 2021'!I154+'aout 2021'!I154+'septembre 2021'!I154+'octobre 2021'!I154+'novembre 2021'!I154+'décembre 2021'!I154</f>
        <v>0</v>
      </c>
    </row>
    <row r="155" spans="1:9" ht="13.5" customHeight="1">
      <c r="A155" s="9" t="s">
        <v>120</v>
      </c>
      <c r="B155" s="48">
        <f>'janvier 2021'!B155+'février 2021'!B155+'mars 2021'!B155+'avril 2021'!B155+'mai 2021'!B155+'juin 2021'!B155+'juillet 2021'!B155+'aout 2021'!B155+'septembre 2021'!B155+'octobre 2021'!B155+'novembre 2021'!B155+'décembre 2021'!B155</f>
        <v>0</v>
      </c>
      <c r="C155" s="41"/>
      <c r="D155" s="41"/>
      <c r="E155" s="41"/>
      <c r="F155" s="41"/>
      <c r="G155" s="41"/>
      <c r="H155" s="28"/>
      <c r="I155" s="63">
        <f>'janvier 2021'!I155+'février 2021'!I155+'mars 2021'!I155+'avril 2021'!I155+'mai 2021'!I155+'juin 2021'!I155+'juillet 2021'!I155+'aout 2021'!I155+'septembre 2021'!I155+'octobre 2021'!I155+'novembre 2021'!I155+'décembre 2021'!I155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f>'janvier 2021'!B157+'février 2021'!B157+'mars 2021'!B157+'avril 2021'!B157+'mai 2021'!B157+'juin 2021'!B157+'juillet 2021'!B157+'aout 2021'!B157+'septembre 2021'!B157+'octobre 2021'!B157+'novembre 2021'!B157+'décembre 2021'!B157</f>
        <v>0</v>
      </c>
      <c r="C157" s="41"/>
      <c r="D157" s="41"/>
      <c r="E157" s="41"/>
      <c r="F157" s="41"/>
      <c r="G157" s="41"/>
      <c r="H157" s="28"/>
      <c r="I157" s="61">
        <f>'janvier 2021'!I157+'février 2021'!I157+'mars 2021'!I157+'avril 2021'!I157+'mai 2021'!I157+'juin 2021'!I157+'juillet 2021'!I157+'aout 2021'!I157+'septembre 2021'!I157+'octobre 2021'!I157+'novembre 2021'!I157+'décembre 2021'!I157</f>
        <v>0</v>
      </c>
    </row>
    <row r="158" spans="1:9" ht="13.5" customHeight="1">
      <c r="A158" s="9" t="s">
        <v>120</v>
      </c>
      <c r="B158" s="48">
        <f>'janvier 2021'!B158+'février 2021'!B158+'mars 2021'!B158+'avril 2021'!B158+'mai 2021'!B158+'juin 2021'!B158+'juillet 2021'!B158+'aout 2021'!B158+'septembre 2021'!B158+'octobre 2021'!B158+'novembre 2021'!B158+'décembre 2021'!B158</f>
        <v>0</v>
      </c>
      <c r="C158" s="41"/>
      <c r="D158" s="41"/>
      <c r="E158" s="41"/>
      <c r="F158" s="41"/>
      <c r="G158" s="41"/>
      <c r="H158" s="28"/>
      <c r="I158" s="63">
        <f>'janvier 2021'!I158+'février 2021'!I158+'mars 2021'!I158+'avril 2021'!I158+'mai 2021'!I158+'juin 2021'!I158+'juillet 2021'!I158+'aout 2021'!I158+'septembre 2021'!I158+'octobre 2021'!I158+'novembre 2021'!I158+'décembre 2021'!I158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106" t="s">
        <v>117</v>
      </c>
      <c r="B160" s="106"/>
      <c r="C160" s="106"/>
      <c r="D160" s="106"/>
      <c r="E160" s="106"/>
      <c r="F160" s="106"/>
      <c r="G160" s="106"/>
      <c r="H160" s="151"/>
      <c r="I160" s="106"/>
    </row>
    <row r="161" spans="1:9" ht="15">
      <c r="A161" s="9" t="s">
        <v>53</v>
      </c>
      <c r="B161" s="23">
        <f>'janvier 2021'!B161+'février 2021'!B161+'mars 2021'!B161+'avril 2021'!B161+'mai 2021'!B161+'juin 2021'!B161+'juillet 2021'!B161+'aout 2021'!B161+'septembre 2021'!B161+'octobre 2021'!B161+'novembre 2021'!B161+'décembre 2021'!B161</f>
        <v>6222.5</v>
      </c>
      <c r="C161" s="41"/>
      <c r="D161" s="41"/>
      <c r="E161" s="41"/>
      <c r="F161" s="41"/>
      <c r="G161" s="42"/>
      <c r="H161" s="28"/>
      <c r="I161" s="92">
        <f>'janvier 2021'!I161+'février 2021'!I161+'mars 2021'!I161+'avril 2021'!I161+'mai 2021'!I161+'juin 2021'!I161+'juillet 2021'!I161+'aout 2021'!I161+'septembre 2021'!I161+'octobre 2021'!I161+'novembre 2021'!I161+'décembre 2021'!I161</f>
        <v>6222.5</v>
      </c>
    </row>
    <row r="162" spans="1:9" ht="15">
      <c r="A162" s="9" t="s">
        <v>55</v>
      </c>
      <c r="B162" s="23">
        <f>'janvier 2021'!B162+'février 2021'!B162+'mars 2021'!B162+'avril 2021'!B162+'mai 2021'!B162+'juin 2021'!B162+'juillet 2021'!B162+'aout 2021'!B162+'septembre 2021'!B162+'octobre 2021'!B162+'novembre 2021'!B162+'décembre 2021'!B162</f>
        <v>2496.8</v>
      </c>
      <c r="C162" s="43"/>
      <c r="D162" s="43"/>
      <c r="E162" s="44"/>
      <c r="F162" s="43"/>
      <c r="G162" s="44"/>
      <c r="H162" s="28"/>
      <c r="I162" s="92">
        <f>'janvier 2021'!I162+'février 2021'!I162+'mars 2021'!I162+'avril 2021'!I162+'mai 2021'!I162+'juin 2021'!I162+'juillet 2021'!I162+'aout 2021'!I162+'septembre 2021'!I162+'octobre 2021'!I162+'novembre 2021'!I162+'décembre 2021'!I162</f>
        <v>2496.8</v>
      </c>
    </row>
    <row r="163" spans="1:9" ht="15">
      <c r="A163" s="9" t="s">
        <v>56</v>
      </c>
      <c r="B163" s="23">
        <f>'janvier 2021'!B163+'février 2021'!B163+'mars 2021'!B163+'avril 2021'!B163+'mai 2021'!B163+'juin 2021'!B163+'juillet 2021'!B163+'aout 2021'!B163+'septembre 2021'!B163+'octobre 2021'!B163+'novembre 2021'!B163+'décembre 2021'!B163</f>
        <v>3725.7</v>
      </c>
      <c r="C163" s="41"/>
      <c r="D163" s="41"/>
      <c r="E163" s="41"/>
      <c r="F163" s="41"/>
      <c r="G163" s="42"/>
      <c r="H163" s="28"/>
      <c r="I163" s="92">
        <f>'janvier 2021'!I163+'février 2021'!I163+'mars 2021'!I163+'avril 2021'!I163+'mai 2021'!I163+'juin 2021'!I163+'juillet 2021'!I163+'aout 2021'!I163+'septembre 2021'!I163+'octobre 2021'!I163+'novembre 2021'!I163+'décembre 2021'!I163</f>
        <v>3725.7</v>
      </c>
    </row>
    <row r="164" spans="1:9" ht="15">
      <c r="A164" s="9" t="s">
        <v>35</v>
      </c>
      <c r="B164" s="36">
        <f>'janvier 2021'!B164+'février 2021'!B164+'mars 2021'!B164+'avril 2021'!B164+'mai 2021'!B164+'juin 2021'!B164+'juillet 2021'!B164+'aout 2021'!B164+'septembre 2021'!B164+'octobre 2021'!B164+'novembre 2021'!B164+'décembre 2021'!B164</f>
        <v>456</v>
      </c>
      <c r="C164" s="41"/>
      <c r="D164" s="41"/>
      <c r="E164" s="41"/>
      <c r="F164" s="41"/>
      <c r="G164" s="42"/>
      <c r="H164" s="28"/>
      <c r="I164" s="37">
        <f>'janvier 2021'!I164+'février 2021'!I164+'mars 2021'!I164+'avril 2021'!I164+'mai 2021'!I164+'juin 2021'!I164+'juillet 2021'!I164+'aout 2021'!I164+'septembre 2021'!I164+'octobre 2021'!I164+'novembre 2021'!I164+'décembre 2021'!I164</f>
        <v>456</v>
      </c>
    </row>
    <row r="165" spans="1:9" ht="15">
      <c r="A165" s="106" t="s">
        <v>118</v>
      </c>
      <c r="B165" s="106"/>
      <c r="C165" s="106"/>
      <c r="D165" s="106"/>
      <c r="E165" s="106"/>
      <c r="F165" s="106"/>
      <c r="G165" s="106"/>
      <c r="H165" s="151"/>
      <c r="I165" s="106"/>
    </row>
    <row r="166" spans="1:9" ht="30">
      <c r="A166" s="10" t="s">
        <v>215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54">
        <f>'janvier 2021'!B167+'février 2021'!B167+'mars 2021'!B167+'avril 2021'!B167+'mai 2021'!B167+'juin 2021'!B167+'juillet 2021'!B167+'aout 2021'!B167+'septembre 2021'!B167+'octobre 2021'!B167+'novembre 2021'!B167+'décembre 2021'!B167</f>
        <v>2090</v>
      </c>
      <c r="C167" s="20"/>
      <c r="D167" s="20"/>
      <c r="E167" s="20"/>
      <c r="F167" s="20"/>
      <c r="G167" s="20"/>
      <c r="H167" s="20"/>
      <c r="I167" s="34">
        <f>'janvier 2021'!I167+'février 2021'!I167+'mars 2021'!I167+'avril 2021'!I167+'mai 2021'!I167+'juin 2021'!I167+'juillet 2021'!I167+'aout 2021'!I167+'septembre 2021'!I167+'octobre 2021'!I167+'novembre 2021'!I167+'décembre 2021'!I167</f>
        <v>2090</v>
      </c>
    </row>
    <row r="168" spans="1:9" ht="15">
      <c r="A168" s="9" t="s">
        <v>35</v>
      </c>
      <c r="B168" s="55">
        <f>'janvier 2021'!B168+'février 2021'!B168+'mars 2021'!B168+'avril 2021'!B168+'mai 2021'!B168+'juin 2021'!B168+'juillet 2021'!B168+'aout 2021'!B168+'septembre 2021'!B168+'octobre 2021'!B168+'novembre 2021'!B168+'décembre 2021'!B168</f>
        <v>594</v>
      </c>
      <c r="C168" s="20"/>
      <c r="D168" s="20"/>
      <c r="E168" s="20"/>
      <c r="F168" s="20"/>
      <c r="G168" s="20"/>
      <c r="H168" s="28"/>
      <c r="I168" s="37">
        <f>'janvier 2021'!I168+'février 2021'!I168+'mars 2021'!I168+'avril 2021'!I168+'mai 2021'!I168+'juin 2021'!I168+'juillet 2021'!I168+'aout 2021'!I168+'septembre 2021'!I168+'octobre 2021'!I168+'novembre 2021'!I168+'décembre 2021'!I168</f>
        <v>594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54">
        <f>'janvier 2021'!B170+'février 2021'!B170+'mars 2021'!B170+'avril 2021'!B170+'mai 2021'!B170+'juin 2021'!B170+'juillet 2021'!B170+'aout 2021'!B170+'septembre 2021'!B170+'octobre 2021'!B170+'novembre 2021'!B170+'décembre 2021'!B170</f>
        <v>0</v>
      </c>
      <c r="C170" s="20"/>
      <c r="D170" s="20"/>
      <c r="E170" s="20"/>
      <c r="F170" s="20"/>
      <c r="G170" s="20"/>
      <c r="H170" s="20"/>
      <c r="I170" s="34">
        <f>'janvier 2021'!I170+'février 2021'!I170+'mars 2021'!I170+'avril 2021'!I170+'mai 2021'!I170+'juin 2021'!I170+'juillet 2021'!I170+'aout 2021'!I170+'septembre 2021'!I170+'octobre 2021'!I170+'novembre 2021'!I170+'décembre 2021'!I170</f>
        <v>0</v>
      </c>
    </row>
    <row r="171" spans="1:9" ht="15">
      <c r="A171" s="9" t="s">
        <v>35</v>
      </c>
      <c r="B171" s="55">
        <f>'janvier 2021'!B171+'février 2021'!B171+'mars 2021'!B171+'avril 2021'!B171+'mai 2021'!B171+'juin 2021'!B171+'juillet 2021'!B171+'aout 2021'!B171+'septembre 2021'!B171+'octobre 2021'!B171+'novembre 2021'!B171+'décembre 2021'!B171</f>
        <v>1050</v>
      </c>
      <c r="C171" s="20"/>
      <c r="D171" s="20"/>
      <c r="E171" s="20"/>
      <c r="F171" s="20"/>
      <c r="G171" s="20"/>
      <c r="H171" s="28"/>
      <c r="I171" s="37">
        <f>'janvier 2021'!I171+'février 2021'!I171+'mars 2021'!I171+'avril 2021'!I171+'mai 2021'!I171+'juin 2021'!I171+'juillet 2021'!I171+'aout 2021'!I171+'septembre 2021'!I171+'octobre 2021'!I171+'novembre 2021'!I171+'décembre 2021'!I171</f>
        <v>1050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54">
        <f>'janvier 2021'!B173+'février 2021'!B173+'mars 2021'!B173+'avril 2021'!B173+'mai 2021'!B173+'juin 2021'!B173+'juillet 2021'!B173+'aout 2021'!B173+'septembre 2021'!B173+'octobre 2021'!B173+'novembre 2021'!B173+'décembre 2021'!B173</f>
        <v>2849</v>
      </c>
      <c r="C173" s="20"/>
      <c r="D173" s="20"/>
      <c r="E173" s="20"/>
      <c r="F173" s="20"/>
      <c r="G173" s="20"/>
      <c r="H173" s="20"/>
      <c r="I173" s="34">
        <f>'janvier 2021'!I173+'février 2021'!I173+'mars 2021'!I173+'avril 2021'!I173+'mai 2021'!I173+'juin 2021'!I173+'juillet 2021'!I173+'aout 2021'!I173+'septembre 2021'!I173+'octobre 2021'!I173+'novembre 2021'!I173+'décembre 2021'!I173</f>
        <v>2849</v>
      </c>
    </row>
    <row r="174" spans="1:9" ht="15">
      <c r="A174" s="9" t="s">
        <v>35</v>
      </c>
      <c r="B174" s="55">
        <f>'janvier 2021'!B174+'février 2021'!B174+'mars 2021'!B174+'avril 2021'!B174+'mai 2021'!B174+'juin 2021'!B174+'juillet 2021'!B174+'aout 2021'!B174+'septembre 2021'!B174+'octobre 2021'!B174+'novembre 2021'!B174+'décembre 2021'!B174</f>
        <v>885</v>
      </c>
      <c r="C174" s="20"/>
      <c r="D174" s="20"/>
      <c r="E174" s="20"/>
      <c r="F174" s="20"/>
      <c r="G174" s="20"/>
      <c r="H174" s="28"/>
      <c r="I174" s="37">
        <f>'janvier 2021'!I174+'février 2021'!I174+'mars 2021'!I174+'avril 2021'!I174+'mai 2021'!I174+'juin 2021'!I174+'juillet 2021'!I174+'aout 2021'!I174+'septembre 2021'!I174+'octobre 2021'!I174+'novembre 2021'!I174+'décembre 2021'!I174</f>
        <v>885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54">
        <f>'janvier 2021'!B176+'février 2021'!B176+'mars 2021'!B176+'avril 2021'!B176+'mai 2021'!B176+'juin 2021'!B176+'juillet 2021'!B176+'aout 2021'!B176+'septembre 2021'!B176+'octobre 2021'!B176+'novembre 2021'!B176+'décembre 2021'!B176</f>
        <v>440</v>
      </c>
      <c r="C176" s="20"/>
      <c r="D176" s="20"/>
      <c r="E176" s="20"/>
      <c r="F176" s="20"/>
      <c r="G176" s="20"/>
      <c r="H176" s="20"/>
      <c r="I176" s="34">
        <f>'janvier 2021'!I176+'février 2021'!I176+'mars 2021'!I176+'avril 2021'!I176+'mai 2021'!I176+'juin 2021'!I176+'juillet 2021'!I176+'aout 2021'!I176+'septembre 2021'!I176+'octobre 2021'!I176+'novembre 2021'!I176+'décembre 2021'!I176</f>
        <v>440</v>
      </c>
    </row>
    <row r="177" spans="1:9" ht="15">
      <c r="A177" s="9" t="s">
        <v>35</v>
      </c>
      <c r="B177" s="55">
        <f>'janvier 2021'!B177+'février 2021'!B177+'mars 2021'!B177+'avril 2021'!B177+'mai 2021'!B177+'juin 2021'!B177+'juillet 2021'!B177+'aout 2021'!B177+'septembre 2021'!B177+'octobre 2021'!B177+'novembre 2021'!B177+'décembre 2021'!B177</f>
        <v>73</v>
      </c>
      <c r="C177" s="20"/>
      <c r="D177" s="20"/>
      <c r="E177" s="20"/>
      <c r="F177" s="20"/>
      <c r="G177" s="20"/>
      <c r="H177" s="28"/>
      <c r="I177" s="37">
        <f>'janvier 2021'!I177+'février 2021'!I177+'mars 2021'!I177+'avril 2021'!I177+'mai 2021'!I177+'juin 2021'!I177+'juillet 2021'!I177+'aout 2021'!I177+'septembre 2021'!I177+'octobre 2021'!I177+'novembre 2021'!I177+'décembre 2021'!I177</f>
        <v>73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125</v>
      </c>
      <c r="B179" s="102"/>
      <c r="C179" s="102"/>
      <c r="D179" s="102"/>
      <c r="E179" s="102"/>
      <c r="F179" s="102"/>
      <c r="G179" s="102"/>
      <c r="H179" s="102"/>
      <c r="I179" s="103"/>
    </row>
    <row r="180" spans="1:12" ht="30">
      <c r="A180" s="9" t="s">
        <v>135</v>
      </c>
      <c r="B180" s="99">
        <f>'janvier 2021'!B180+'février 2021'!B180+'mars 2021'!B180+'avril 2021'!B180+'mai 2021'!B180+'juin 2021'!B180+'juillet 2021'!B180+'aout 2021'!B180+'septembre 2021'!B180+'octobre 2021'!B180+'novembre 2021'!B180+'décembre 2021'!B180</f>
        <v>387</v>
      </c>
      <c r="C180" s="20"/>
      <c r="D180" s="20"/>
      <c r="E180" s="20"/>
      <c r="F180" s="20"/>
      <c r="G180" s="20"/>
      <c r="H180" s="20"/>
      <c r="I180" s="64">
        <f>'janvier 2021'!I180+'février 2021'!I180+'mars 2021'!I180+'avril 2021'!I180+'mai 2021'!I180+'juin 2021'!I180+'juillet 2021'!I180+'aout 2021'!I180+'septembre 2021'!I180+'octobre 2021'!I180+'novembre 2021'!I180+'décembre 2021'!I180</f>
        <v>387</v>
      </c>
      <c r="J180" t="s">
        <v>212</v>
      </c>
      <c r="L180" s="158">
        <f>B181+B183+B185+B187+B189</f>
        <v>10928</v>
      </c>
    </row>
    <row r="181" spans="1:9" ht="15">
      <c r="A181" s="9" t="s">
        <v>164</v>
      </c>
      <c r="B181" s="100">
        <f>'janvier 2021'!B181+'février 2021'!B181+'mars 2021'!B181+'avril 2021'!B181+'mai 2021'!B181+'juin 2021'!B181+'juillet 2021'!B181+'aout 2021'!B181+'septembre 2021'!B181+'octobre 2021'!B181+'novembre 2021'!B181+'décembre 2021'!B181</f>
        <v>1548</v>
      </c>
      <c r="C181" s="20"/>
      <c r="D181" s="20"/>
      <c r="E181" s="20"/>
      <c r="F181" s="20"/>
      <c r="G181" s="20"/>
      <c r="H181" s="20"/>
      <c r="I181" s="101">
        <f>'janvier 2021'!I181+'février 2021'!I181+'mars 2021'!I181+'avril 2021'!I181+'mai 2021'!I181+'juin 2021'!I181+'juillet 2021'!I181+'aout 2021'!I181+'septembre 2021'!I181+'octobre 2021'!I181+'novembre 2021'!I181+'décembre 2021'!I181</f>
        <v>1548</v>
      </c>
    </row>
    <row r="182" spans="1:9" ht="15">
      <c r="A182" s="9" t="s">
        <v>136</v>
      </c>
      <c r="B182" s="99">
        <f>'janvier 2021'!B182+'février 2021'!B182+'mars 2021'!B182+'avril 2021'!B182+'mai 2021'!B182+'juin 2021'!B182+'juillet 2021'!B182+'aout 2021'!B182+'septembre 2021'!B182+'octobre 2021'!B182+'novembre 2021'!B182+'décembre 2021'!B182</f>
        <v>463</v>
      </c>
      <c r="C182" s="20"/>
      <c r="D182" s="20"/>
      <c r="E182" s="20"/>
      <c r="F182" s="20"/>
      <c r="G182" s="20"/>
      <c r="H182" s="20"/>
      <c r="I182" s="64">
        <f>'janvier 2021'!I182+'février 2021'!I182+'mars 2021'!I182+'avril 2021'!I182+'mai 2021'!I182+'juin 2021'!I182+'juillet 2021'!I182+'aout 2021'!I182+'septembre 2021'!I182+'octobre 2021'!I182+'novembre 2021'!I182+'décembre 2021'!I182</f>
        <v>463</v>
      </c>
    </row>
    <row r="183" spans="1:9" ht="15">
      <c r="A183" s="9" t="s">
        <v>164</v>
      </c>
      <c r="B183" s="100">
        <f>'janvier 2021'!B183+'février 2021'!B183+'mars 2021'!B183+'avril 2021'!B183+'mai 2021'!B183+'juin 2021'!B183+'juillet 2021'!B183+'aout 2021'!B183+'septembre 2021'!B183+'octobre 2021'!B183+'novembre 2021'!B183+'décembre 2021'!B183</f>
        <v>1852</v>
      </c>
      <c r="C183" s="20"/>
      <c r="D183" s="20"/>
      <c r="E183" s="20"/>
      <c r="F183" s="20"/>
      <c r="G183" s="20"/>
      <c r="H183" s="20"/>
      <c r="I183" s="101">
        <f>'janvier 2021'!I183+'février 2021'!I183+'mars 2021'!I183+'avril 2021'!I183+'mai 2021'!I183+'juin 2021'!I183+'juillet 2021'!I183+'aout 2021'!I183+'septembre 2021'!I183+'octobre 2021'!I183+'novembre 2021'!I183+'décembre 2021'!I183</f>
        <v>1852</v>
      </c>
    </row>
    <row r="184" spans="1:9" ht="15">
      <c r="A184" s="9" t="s">
        <v>137</v>
      </c>
      <c r="B184" s="99">
        <f>'janvier 2021'!B184+'février 2021'!B184+'mars 2021'!B184+'avril 2021'!B184+'mai 2021'!B184+'juin 2021'!B184+'juillet 2021'!B184+'aout 2021'!B184+'septembre 2021'!B184+'octobre 2021'!B184+'novembre 2021'!B184+'décembre 2021'!B184</f>
        <v>532</v>
      </c>
      <c r="C184" s="20"/>
      <c r="D184" s="20"/>
      <c r="E184" s="20"/>
      <c r="F184" s="20"/>
      <c r="G184" s="20"/>
      <c r="H184" s="20"/>
      <c r="I184" s="64">
        <f>'janvier 2021'!I184+'février 2021'!I184+'mars 2021'!I184+'avril 2021'!I184+'mai 2021'!I184+'juin 2021'!I184+'juillet 2021'!I184+'aout 2021'!I184+'septembre 2021'!I184+'octobre 2021'!I184+'novembre 2021'!I184+'décembre 2021'!I184</f>
        <v>532</v>
      </c>
    </row>
    <row r="185" spans="1:9" ht="15">
      <c r="A185" s="9" t="s">
        <v>164</v>
      </c>
      <c r="B185" s="100">
        <f>'janvier 2021'!B185+'février 2021'!B185+'mars 2021'!B185+'avril 2021'!B185+'mai 2021'!B185+'juin 2021'!B185+'juillet 2021'!B185+'aout 2021'!B185+'septembre 2021'!B185+'octobre 2021'!B185+'novembre 2021'!B185+'décembre 2021'!B185</f>
        <v>2128</v>
      </c>
      <c r="C185" s="20"/>
      <c r="D185" s="20"/>
      <c r="E185" s="20"/>
      <c r="F185" s="20"/>
      <c r="G185" s="20"/>
      <c r="H185" s="20"/>
      <c r="I185" s="101">
        <f>'janvier 2021'!I185+'février 2021'!I185+'mars 2021'!I185+'avril 2021'!I185+'mai 2021'!I185+'juin 2021'!I185+'juillet 2021'!I185+'aout 2021'!I185+'septembre 2021'!I185+'octobre 2021'!I185+'novembre 2021'!I185+'décembre 2021'!I185</f>
        <v>2128</v>
      </c>
    </row>
    <row r="186" spans="1:9" ht="15">
      <c r="A186" s="9" t="s">
        <v>138</v>
      </c>
      <c r="B186" s="99">
        <f>'janvier 2021'!B186+'février 2021'!B186+'mars 2021'!B186+'avril 2021'!B186+'mai 2021'!B186+'juin 2021'!B186+'juillet 2021'!B186+'aout 2021'!B186+'septembre 2021'!B186+'octobre 2021'!B186+'novembre 2021'!B186+'décembre 2021'!B186</f>
        <v>643</v>
      </c>
      <c r="C186" s="20"/>
      <c r="D186" s="20"/>
      <c r="E186" s="20"/>
      <c r="F186" s="20"/>
      <c r="G186" s="20"/>
      <c r="H186" s="20"/>
      <c r="I186" s="64">
        <f>'janvier 2021'!I186+'février 2021'!I186+'mars 2021'!I186+'avril 2021'!I186+'mai 2021'!I186+'juin 2021'!I186+'juillet 2021'!I186+'aout 2021'!I186+'septembre 2021'!I186+'octobre 2021'!I186+'novembre 2021'!I186+'décembre 2021'!I186</f>
        <v>643</v>
      </c>
    </row>
    <row r="187" spans="1:9" ht="15">
      <c r="A187" s="9" t="s">
        <v>164</v>
      </c>
      <c r="B187" s="99">
        <f>'janvier 2021'!B187+'février 2021'!B187+'mars 2021'!B187+'avril 2021'!B187+'mai 2021'!B187+'juin 2021'!B187+'juillet 2021'!B187+'aout 2021'!B187+'septembre 2021'!B187+'octobre 2021'!B187+'novembre 2021'!B187+'décembre 2021'!B187</f>
        <v>2572</v>
      </c>
      <c r="C187" s="20"/>
      <c r="D187" s="20"/>
      <c r="E187" s="20"/>
      <c r="F187" s="20"/>
      <c r="G187" s="20"/>
      <c r="H187" s="20"/>
      <c r="I187" s="64">
        <f>'janvier 2021'!I187+'février 2021'!I187+'mars 2021'!I187+'avril 2021'!I187+'mai 2021'!I187+'juin 2021'!I187+'juillet 2021'!I187+'aout 2021'!I187+'septembre 2021'!I187+'octobre 2021'!I187+'novembre 2021'!I187+'décembre 2021'!I187</f>
        <v>2572</v>
      </c>
    </row>
    <row r="188" spans="1:9" ht="15">
      <c r="A188" s="9" t="s">
        <v>163</v>
      </c>
      <c r="B188" s="99">
        <f>'janvier 2021'!B188+'février 2021'!B188+'mars 2021'!B188+'avril 2021'!B188+'mai 2021'!B188+'juin 2021'!B188+'juillet 2021'!B188+'aout 2021'!B188+'septembre 2021'!B188+'octobre 2021'!B188+'novembre 2021'!B188+'décembre 2021'!B188</f>
        <v>707</v>
      </c>
      <c r="C188" s="20"/>
      <c r="D188" s="20"/>
      <c r="E188" s="20"/>
      <c r="F188" s="20"/>
      <c r="G188" s="20"/>
      <c r="H188" s="20"/>
      <c r="I188" s="64">
        <f>'janvier 2021'!I188+'février 2021'!I188+'mars 2021'!I188+'avril 2021'!I188+'mai 2021'!I188+'juin 2021'!I188+'juillet 2021'!I188+'aout 2021'!I188+'septembre 2021'!I188+'octobre 2021'!I188+'novembre 2021'!I188+'décembre 2021'!I188</f>
        <v>707</v>
      </c>
    </row>
    <row r="189" spans="1:9" ht="15">
      <c r="A189" s="9" t="s">
        <v>164</v>
      </c>
      <c r="B189" s="99">
        <f>'janvier 2021'!B189+'février 2021'!B189+'mars 2021'!B189+'avril 2021'!B189+'mai 2021'!B189+'juin 2021'!B189+'juillet 2021'!B189+'aout 2021'!B189+'septembre 2021'!B189+'octobre 2021'!B189+'novembre 2021'!B189+'décembre 2021'!B189</f>
        <v>2828</v>
      </c>
      <c r="C189" s="20"/>
      <c r="D189" s="20"/>
      <c r="E189" s="20"/>
      <c r="F189" s="20"/>
      <c r="G189" s="20"/>
      <c r="H189" s="20"/>
      <c r="I189" s="64">
        <f>'janvier 2021'!I189+'février 2021'!I189+'mars 2021'!I189+'avril 2021'!I189+'mai 2021'!I189+'juin 2021'!I189+'juillet 2021'!I189+'aout 2021'!I189+'septembre 2021'!I189+'octobre 2021'!I189+'novembre 2021'!I189+'décembre 2021'!I189</f>
        <v>2828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49">
        <f>'janvier 2021'!B192+'février 2021'!B192+'mars 2021'!B192+'avril 2021'!B192+'mai 2021'!B192+'juin 2021'!B192+'juillet 2021'!B192+'aout 2021'!B192+'septembre 2021'!B192+'octobre 2021'!B192+'novembre 2021'!B192+'décembre 2021'!B192</f>
        <v>287</v>
      </c>
      <c r="C192" s="62">
        <f>'janvier 2021'!C192+'février 2021'!C192+'mars 2021'!C192+'avril 2021'!C192+'mai 2021'!C192+'juin 2021'!C192+'juillet 2021'!C192+'aout 2021'!C192+'septembre 2021'!C192+'octobre 2021'!C192+'novembre 2021'!C192+'décembre 2021'!C192</f>
        <v>288</v>
      </c>
      <c r="D192" s="16"/>
      <c r="E192" s="62">
        <f>'janvier 2021'!E192+'février 2021'!E192+'mars 2021'!E192+'avril 2021'!E192+'mai 2021'!E192+'juin 2021'!E192+'juillet 2021'!E192+'aout 2021'!E192+'septembre 2021'!E192+'octobre 2021'!E192+'novembre 2021'!E192+'décembre 2021'!E192</f>
        <v>2361</v>
      </c>
      <c r="F192" s="16"/>
      <c r="G192" s="16"/>
      <c r="H192" s="16"/>
      <c r="I192" s="67">
        <f>'janvier 2021'!I192+'février 2021'!I192+'mars 2021'!I192+'avril 2021'!I192+'mai 2021'!I192+'juin 2021'!I192+'juillet 2021'!I192+'aout 2021'!I192+'septembre 2021'!I192+'octobre 2021'!I192+'novembre 2021'!I192+'décembre 2021'!I192</f>
        <v>2936</v>
      </c>
      <c r="J192" s="50"/>
    </row>
    <row r="193" spans="1:9" ht="15.75" customHeight="1">
      <c r="A193" s="21" t="s">
        <v>113</v>
      </c>
      <c r="B193" s="49">
        <f>'janvier 2021'!B193+'février 2021'!B193+'mars 2021'!B193+'avril 2021'!B193+'mai 2021'!B193+'juin 2021'!B193+'juillet 2021'!B193+'aout 2021'!B193+'septembre 2021'!B193+'octobre 2021'!B193+'novembre 2021'!B193+'décembre 2021'!B193</f>
        <v>2</v>
      </c>
      <c r="C193" s="16"/>
      <c r="D193" s="16"/>
      <c r="E193" s="16"/>
      <c r="F193" s="16"/>
      <c r="G193" s="16"/>
      <c r="H193" s="16"/>
      <c r="I193" s="67">
        <f>'janvier 2021'!I193+'février 2021'!I193+'mars 2021'!I193+'avril 2021'!I193+'mai 2021'!I193+'juin 2021'!I193+'juillet 2021'!I193+'aout 2021'!I193+'septembre 2021'!I193+'octobre 2021'!I193+'novembre 2021'!I193+'décembre 2021'!I193</f>
        <v>2</v>
      </c>
    </row>
    <row r="194" spans="1:9" ht="15.75" customHeight="1">
      <c r="A194" s="9" t="s">
        <v>127</v>
      </c>
      <c r="B194" s="51">
        <f>'janvier 2021'!B194+'février 2021'!B194+'mars 2021'!B194+'avril 2021'!B194+'mai 2021'!B194+'juin 2021'!B194+'juillet 2021'!B194+'aout 2021'!B194+'septembre 2021'!B194+'octobre 2021'!B194+'novembre 2021'!B194+'décembre 2021'!B194</f>
        <v>3741</v>
      </c>
      <c r="C194" s="33"/>
      <c r="D194" s="33"/>
      <c r="E194" s="33"/>
      <c r="F194" s="33"/>
      <c r="G194" s="33"/>
      <c r="H194" s="33"/>
      <c r="I194" s="71">
        <f>'janvier 2021'!I194+'février 2021'!I194+'mars 2021'!I194+'avril 2021'!I194+'mai 2021'!I194+'juin 2021'!I194+'juillet 2021'!I194+'aout 2021'!I194+'septembre 2021'!I194+'octobre 2021'!I194+'novembre 2021'!I194+'décembre 2021'!I194</f>
        <v>3741</v>
      </c>
    </row>
    <row r="195" spans="1:9" ht="15.75" customHeight="1">
      <c r="A195" s="9" t="s">
        <v>146</v>
      </c>
      <c r="B195" s="51">
        <f>'janvier 2021'!B195+'février 2021'!B195+'mars 2021'!B195+'avril 2021'!B195+'mai 2021'!B195+'juin 2021'!B195+'juillet 2021'!B195+'aout 2021'!B195+'septembre 2021'!B195+'octobre 2021'!B195+'novembre 2021'!B195+'décembre 2021'!B195</f>
        <v>181.31</v>
      </c>
      <c r="C195" s="33"/>
      <c r="D195" s="33"/>
      <c r="E195" s="33"/>
      <c r="F195" s="33"/>
      <c r="G195" s="33"/>
      <c r="H195" s="33"/>
      <c r="I195" s="71">
        <f>'janvier 2021'!I195+'février 2021'!I195+'mars 2021'!I195+'avril 2021'!I195+'mai 2021'!I195+'juin 2021'!I195+'juillet 2021'!I195+'aout 2021'!I195+'septembre 2021'!I195+'octobre 2021'!I195+'novembre 2021'!I195+'décembre 2021'!I195</f>
        <v>181.31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23">
        <f>'janvier 2021'!B198+'février 2021'!B198+'mars 2021'!B198+'avril 2021'!B198+'mai 2021'!B198+'juin 2021'!B198+'juillet 2021'!B198+'aout 2021'!B198+'septembre 2021'!B198+'octobre 2021'!B198+'novembre 2021'!B198+'décembre 2021'!B198</f>
        <v>9579.54</v>
      </c>
      <c r="C198" s="23">
        <f>'janvier 2021'!C198+'février 2021'!C198+'mars 2021'!C198+'avril 2021'!C198+'mai 2021'!C198+'juin 2021'!C198+'juillet 2021'!C198+'aout 2021'!C198+'septembre 2021'!C198+'octobre 2021'!C198+'novembre 2021'!C198+'décembre 2021'!C198</f>
        <v>1271.3500000000001</v>
      </c>
      <c r="D198" s="23">
        <f>'janvier 2021'!D198+'février 2021'!D198+'mars 2021'!D198+'avril 2021'!D198+'mai 2021'!D198+'juin 2021'!D198+'juillet 2021'!D198+'aout 2021'!D198+'septembre 2021'!D198+'octobre 2021'!D198+'novembre 2021'!D198+'décembre 2021'!D198</f>
        <v>1555.8</v>
      </c>
      <c r="E198" s="33"/>
      <c r="F198" s="54">
        <f>'janvier 2021'!F198+'février 2021'!F198+'mars 2021'!F198+'avril 2021'!F198+'mai 2021'!F198+'juin 2021'!F198+'juillet 2021'!F198+'aout 2021'!F198+'septembre 2021'!F198+'octobre 2021'!F198+'novembre 2021'!F198+'décembre 2021'!F198</f>
        <v>1219.65</v>
      </c>
      <c r="G198" s="33"/>
      <c r="H198" s="54">
        <f>'janvier 2021'!H198+'février 2021'!H198+'mars 2021'!H198+'avril 2021'!H198+'mai 2021'!H198+'juin 2021'!H198+'juillet 2021'!H198+'aout 2021'!H198+'septembre 2021'!H198+'octobre 2021'!H198+'novembre 2021'!H198+'décembre 2021'!H198</f>
        <v>247.45</v>
      </c>
      <c r="I198" s="34">
        <f>'janvier 2021'!I198+'février 2021'!I198+'mars 2021'!I198+'avril 2021'!I198+'mai 2021'!I198+'juin 2021'!I198+'juillet 2021'!I198+'aout 2021'!I198+'septembre 2021'!I198+'octobre 2021'!I198+'novembre 2021'!I198+'décembre 2021'!I198</f>
        <v>13711.890000000003</v>
      </c>
    </row>
    <row r="199" spans="1:9" ht="15">
      <c r="A199" s="6" t="s">
        <v>54</v>
      </c>
      <c r="B199" s="19">
        <f>'janvier 2021'!B199+'février 2021'!B199+'mars 2021'!B199+'avril 2021'!B199+'mai 2021'!B199+'juin 2021'!B199+'juillet 2021'!B199+'aout 2021'!B199+'septembre 2021'!B199+'octobre 2021'!B199+'novembre 2021'!B199+'décembre 2021'!B199</f>
        <v>1804</v>
      </c>
      <c r="C199" s="76">
        <f>'janvier 2021'!C199+'février 2021'!C199+'mars 2021'!C199+'avril 2021'!C199+'mai 2021'!C199+'juin 2021'!C199+'juillet 2021'!C199+'aout 2021'!C199+'septembre 2021'!C199+'octobre 2021'!C199+'novembre 2021'!C199+'décembre 2021'!C199</f>
        <v>303</v>
      </c>
      <c r="D199" s="76">
        <f>'janvier 2021'!D199+'février 2021'!D199+'mars 2021'!D199+'avril 2021'!D199+'mai 2021'!D199+'juin 2021'!D199+'juillet 2021'!D199+'aout 2021'!D199+'septembre 2021'!D199+'octobre 2021'!D199+'novembre 2021'!D199+'décembre 2021'!D199</f>
        <v>321</v>
      </c>
      <c r="E199" s="33"/>
      <c r="F199" s="133">
        <f>'janvier 2021'!F199+'février 2021'!F199+'mars 2021'!F199+'avril 2021'!F199+'mai 2021'!F199+'juin 2021'!F199+'juillet 2021'!F199+'aout 2021'!F199+'septembre 2021'!F199+'octobre 2021'!F199+'novembre 2021'!F199+'décembre 2021'!F199</f>
        <v>202</v>
      </c>
      <c r="G199" s="33"/>
      <c r="H199" s="133">
        <f>'janvier 2021'!H199+'février 2021'!H199+'mars 2021'!H199+'avril 2021'!H199+'mai 2021'!H199+'juin 2021'!H199+'juillet 2021'!H199+'aout 2021'!H199+'septembre 2021'!H199+'octobre 2021'!H199+'novembre 2021'!H199+'décembre 2021'!H199</f>
        <v>23</v>
      </c>
      <c r="I199" s="156">
        <f>'janvier 2021'!I199+'février 2021'!I199+'mars 2021'!I199+'avril 2021'!I199+'mai 2021'!I199+'juin 2021'!I199+'juillet 2021'!I199+'aout 2021'!I199+'septembre 2021'!I199+'octobre 2021'!I199+'novembre 2021'!I199+'décembre 2021'!I199</f>
        <v>2638</v>
      </c>
    </row>
    <row r="200" spans="1:11" ht="15">
      <c r="A200" s="164" t="s">
        <v>60</v>
      </c>
      <c r="B200" s="164"/>
      <c r="C200" s="164"/>
      <c r="D200" s="164"/>
      <c r="E200" s="164"/>
      <c r="F200" s="164"/>
      <c r="G200" s="164"/>
      <c r="H200" s="164"/>
      <c r="I200" s="164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f>'janvier 2021'!B202+'février 2021'!B202+'mars 2021'!B202+'avril 2021'!B202+'mai 2021'!B202+'juin 2021'!B202+'juillet 2021'!B202+'aout 2021'!B202+'septembre 2021'!B202+'octobre 2021'!B202+'novembre 2021'!B202+'décembre 2021'!B202</f>
        <v>1060</v>
      </c>
      <c r="C202" s="54">
        <f>'janvier 2021'!C202+'février 2021'!C202+'mars 2021'!C202+'avril 2021'!C202+'mai 2021'!C202+'juin 2021'!C202+'juillet 2021'!C202+'aout 2021'!C202+'septembre 2021'!C202+'octobre 2021'!C202+'novembre 2021'!C202+'décembre 2021'!C202</f>
        <v>0</v>
      </c>
      <c r="D202" s="54">
        <f>'janvier 2021'!D202+'février 2021'!D202+'mars 2021'!D202+'avril 2021'!D202+'mai 2021'!D202+'juin 2021'!D202+'juillet 2021'!D202+'aout 2021'!D202+'septembre 2021'!D202+'octobre 2021'!D202+'novembre 2021'!D202+'décembre 2021'!D202</f>
        <v>0</v>
      </c>
      <c r="E202" s="54">
        <f>'janvier 2021'!E202+'février 2021'!E202+'mars 2021'!E202+'avril 2021'!E202+'mai 2021'!E202+'juin 2021'!E202+'juillet 2021'!E202+'aout 2021'!E202+'septembre 2021'!E202+'octobre 2021'!E202+'novembre 2021'!E202+'décembre 2021'!E202</f>
        <v>0</v>
      </c>
      <c r="F202" s="54">
        <f>'janvier 2021'!F202+'février 2021'!F202+'mars 2021'!F202+'avril 2021'!F202+'mai 2021'!F202+'juin 2021'!F202+'juillet 2021'!F202+'aout 2021'!F202+'septembre 2021'!F202+'octobre 2021'!F202+'novembre 2021'!F202+'décembre 2021'!F202</f>
        <v>0</v>
      </c>
      <c r="G202" s="54">
        <f>'janvier 2021'!G202+'février 2021'!G202+'mars 2021'!G202+'avril 2021'!G202+'mai 2021'!G202+'juin 2021'!G202+'juillet 2021'!G202+'aout 2021'!G202+'septembre 2021'!G202+'octobre 2021'!G202+'novembre 2021'!G202+'décembre 2021'!G202</f>
        <v>0</v>
      </c>
      <c r="H202" s="153"/>
      <c r="I202" s="97">
        <f>'janvier 2021'!I202+'février 2021'!I202+'mars 2021'!I202+'avril 2021'!I202+'mai 2021'!I202+'juin 2021'!I202+'juillet 2021'!I202+'aout 2021'!I202+'septembre 2021'!I202+'octobre 2021'!I202+'novembre 2021'!I202+'décembre 2021'!I202</f>
        <v>1060</v>
      </c>
      <c r="J202" s="72" t="s">
        <v>210</v>
      </c>
      <c r="K202" s="157">
        <f>I202+I218+I222+I248+I260+I273</f>
        <v>20105.4</v>
      </c>
    </row>
    <row r="203" spans="1:11" ht="15">
      <c r="A203" s="9" t="s">
        <v>121</v>
      </c>
      <c r="B203" s="54">
        <f>'janvier 2021'!B203+'février 2021'!B203+'mars 2021'!B203+'avril 2021'!B203+'mai 2021'!B203+'juin 2021'!B203+'juillet 2021'!B203+'aout 2021'!B203+'septembre 2021'!B203+'octobre 2021'!B203+'novembre 2021'!B203+'décembre 2021'!B203</f>
        <v>46.2</v>
      </c>
      <c r="C203" s="54">
        <f>'janvier 2021'!C203+'février 2021'!C203+'mars 2021'!C203+'avril 2021'!C203+'mai 2021'!C203+'juin 2021'!C203+'juillet 2021'!C203+'aout 2021'!C203+'septembre 2021'!C203+'octobre 2021'!C203+'novembre 2021'!C203+'décembre 2021'!C203</f>
        <v>0</v>
      </c>
      <c r="D203" s="54">
        <f>'janvier 2021'!D203+'février 2021'!D203+'mars 2021'!D203+'avril 2021'!D203+'mai 2021'!D203+'juin 2021'!D203+'juillet 2021'!D203+'aout 2021'!D203+'septembre 2021'!D203+'octobre 2021'!D203+'novembre 2021'!D203+'décembre 2021'!D203</f>
        <v>0</v>
      </c>
      <c r="E203" s="54">
        <f>'janvier 2021'!E203+'février 2021'!E203+'mars 2021'!E203+'avril 2021'!E203+'mai 2021'!E203+'juin 2021'!E203+'juillet 2021'!E203+'aout 2021'!E203+'septembre 2021'!E203+'octobre 2021'!E203+'novembre 2021'!E203+'décembre 2021'!E203</f>
        <v>0</v>
      </c>
      <c r="F203" s="54">
        <f>'janvier 2021'!F203+'février 2021'!F203+'mars 2021'!F203+'avril 2021'!F203+'mai 2021'!F203+'juin 2021'!F203+'juillet 2021'!F203+'aout 2021'!F203+'septembre 2021'!F203+'octobre 2021'!F203+'novembre 2021'!F203+'décembre 2021'!F203</f>
        <v>0</v>
      </c>
      <c r="G203" s="54">
        <f>'janvier 2021'!G203+'février 2021'!G203+'mars 2021'!G203+'avril 2021'!G203+'mai 2021'!G203+'juin 2021'!G203+'juillet 2021'!G203+'aout 2021'!G203+'septembre 2021'!G203+'octobre 2021'!G203+'novembre 2021'!G203+'décembre 2021'!G203</f>
        <v>0</v>
      </c>
      <c r="H203" s="54"/>
      <c r="I203" s="73">
        <f>'janvier 2021'!I203+'février 2021'!I203+'mars 2021'!I203+'avril 2021'!I203+'mai 2021'!I203+'juin 2021'!I203+'juillet 2021'!I203+'aout 2021'!I203+'septembre 2021'!I203+'octobre 2021'!I203+'novembre 2021'!I203+'décembre 2021'!I203</f>
        <v>46.2</v>
      </c>
      <c r="J203" s="72" t="s">
        <v>211</v>
      </c>
      <c r="K203" s="77">
        <f>I204+I220+I224+I250+I262+I275</f>
        <v>1469</v>
      </c>
    </row>
    <row r="204" spans="1:9" ht="15">
      <c r="A204" s="9" t="s">
        <v>35</v>
      </c>
      <c r="B204" s="55">
        <f>'janvier 2021'!B204+'février 2021'!B204+'mars 2021'!B204+'avril 2021'!B204+'mai 2021'!B204+'juin 2021'!B204+'juillet 2021'!B204+'aout 2021'!B204+'septembre 2021'!B204+'octobre 2021'!B204+'novembre 2021'!B204+'décembre 2021'!B204</f>
        <v>82</v>
      </c>
      <c r="C204" s="55">
        <f>'janvier 2021'!C204+'février 2021'!C204+'mars 2021'!C204+'avril 2021'!C204+'mai 2021'!C204+'juin 2021'!C204+'juillet 2021'!C204+'aout 2021'!C204+'septembre 2021'!C204+'octobre 2021'!C204+'novembre 2021'!C204+'décembre 2021'!C204</f>
        <v>0</v>
      </c>
      <c r="D204" s="55">
        <f>'janvier 2021'!D204+'février 2021'!D204+'mars 2021'!D204+'avril 2021'!D204+'mai 2021'!D204+'juin 2021'!D204+'juillet 2021'!D204+'aout 2021'!D204+'septembre 2021'!D204+'octobre 2021'!D204+'novembre 2021'!D204+'décembre 2021'!D204</f>
        <v>0</v>
      </c>
      <c r="E204" s="55">
        <f>'janvier 2021'!E204+'février 2021'!E204+'mars 2021'!E204+'avril 2021'!E204+'mai 2021'!E204+'juin 2021'!E204+'juillet 2021'!E204+'aout 2021'!E204+'septembre 2021'!E204+'octobre 2021'!E204+'novembre 2021'!E204+'décembre 2021'!E204</f>
        <v>0</v>
      </c>
      <c r="F204" s="55">
        <f>'janvier 2021'!F204+'février 2021'!F204+'mars 2021'!F204+'avril 2021'!F204+'mai 2021'!F204+'juin 2021'!F204+'juillet 2021'!F204+'aout 2021'!F204+'septembre 2021'!F204+'octobre 2021'!F204+'novembre 2021'!F204+'décembre 2021'!F204</f>
        <v>0</v>
      </c>
      <c r="G204" s="55">
        <f>'janvier 2021'!G204+'février 2021'!G204+'mars 2021'!G204+'avril 2021'!G204+'mai 2021'!G204+'juin 2021'!G204+'juillet 2021'!G204+'aout 2021'!G204+'septembre 2021'!G204+'octobre 2021'!G204+'novembre 2021'!G204+'décembre 2021'!G204</f>
        <v>0</v>
      </c>
      <c r="H204" s="55"/>
      <c r="I204" s="64">
        <f>'janvier 2021'!I204+'février 2021'!I204+'mars 2021'!I204+'avril 2021'!I204+'mai 2021'!I204+'juin 2021'!I204+'juillet 2021'!I204+'aout 2021'!I204+'septembre 2021'!I204+'octobre 2021'!I204+'novembre 2021'!I204+'décembre 2021'!I204</f>
        <v>82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f>'janvier 2021'!B206+'février 2021'!B206+'mars 2021'!B206+'avril 2021'!B206+'mai 2021'!B206+'juin 2021'!B206+'juillet 2021'!B206+'aout 2021'!B206+'septembre 2021'!B206+'octobre 2021'!B206+'novembre 2021'!B206+'décembre 2021'!B206</f>
        <v>0</v>
      </c>
      <c r="C206" s="54">
        <f>'janvier 2021'!C206+'février 2021'!C206+'mars 2021'!C206+'avril 2021'!C206+'mai 2021'!C206+'juin 2021'!C206+'juillet 2021'!C206+'aout 2021'!C206+'septembre 2021'!C206+'octobre 2021'!C206+'novembre 2021'!C206+'décembre 2021'!C206</f>
        <v>0</v>
      </c>
      <c r="D206" s="54">
        <f>'janvier 2021'!D206+'février 2021'!D206+'mars 2021'!D206+'avril 2021'!D206+'mai 2021'!D206+'juin 2021'!D206+'juillet 2021'!D206+'aout 2021'!D206+'septembre 2021'!D206+'octobre 2021'!D206+'novembre 2021'!D206+'décembre 2021'!D206</f>
        <v>0</v>
      </c>
      <c r="E206" s="54">
        <f>'janvier 2021'!E206+'février 2021'!E206+'mars 2021'!E206+'avril 2021'!E206+'mai 2021'!E206+'juin 2021'!E206+'juillet 2021'!E206+'aout 2021'!E206+'septembre 2021'!E206+'octobre 2021'!E206+'novembre 2021'!E206+'décembre 2021'!E206</f>
        <v>0</v>
      </c>
      <c r="F206" s="54">
        <f>'janvier 2021'!F206+'février 2021'!F206+'mars 2021'!F206+'avril 2021'!F206+'mai 2021'!F206+'juin 2021'!F206+'juillet 2021'!F206+'aout 2021'!F206+'septembre 2021'!F206+'octobre 2021'!F206+'novembre 2021'!F206+'décembre 2021'!F206</f>
        <v>0</v>
      </c>
      <c r="G206" s="54">
        <f>'janvier 2021'!G206+'février 2021'!G206+'mars 2021'!G206+'avril 2021'!G206+'mai 2021'!G206+'juin 2021'!G206+'juillet 2021'!G206+'aout 2021'!G206+'septembre 2021'!G206+'octobre 2021'!G206+'novembre 2021'!G206+'décembre 2021'!G206</f>
        <v>0</v>
      </c>
      <c r="H206" s="54"/>
      <c r="I206" s="73">
        <f>'janvier 2021'!I206+'février 2021'!I206+'mars 2021'!I206+'avril 2021'!I206+'mai 2021'!I206+'juin 2021'!I206+'juillet 2021'!I206+'aout 2021'!I206+'septembre 2021'!I206+'octobre 2021'!I206+'novembre 2021'!I206+'décembre 2021'!I206</f>
        <v>0</v>
      </c>
    </row>
    <row r="207" spans="1:9" ht="15">
      <c r="A207" s="9" t="s">
        <v>62</v>
      </c>
      <c r="B207" s="54">
        <f>'janvier 2021'!B207+'février 2021'!B207+'mars 2021'!B207+'avril 2021'!B207+'mai 2021'!B207+'juin 2021'!B207+'juillet 2021'!B207+'aout 2021'!B207+'septembre 2021'!B207+'octobre 2021'!B207+'novembre 2021'!B207+'décembre 2021'!B207</f>
        <v>0</v>
      </c>
      <c r="C207" s="54">
        <f>'janvier 2021'!C207+'février 2021'!C207+'mars 2021'!C207+'avril 2021'!C207+'mai 2021'!C207+'juin 2021'!C207+'juillet 2021'!C207+'aout 2021'!C207+'septembre 2021'!C207+'octobre 2021'!C207+'novembre 2021'!C207+'décembre 2021'!C207</f>
        <v>0</v>
      </c>
      <c r="D207" s="54">
        <f>'janvier 2021'!D207+'février 2021'!D207+'mars 2021'!D207+'avril 2021'!D207+'mai 2021'!D207+'juin 2021'!D207+'juillet 2021'!D207+'aout 2021'!D207+'septembre 2021'!D207+'octobre 2021'!D207+'novembre 2021'!D207+'décembre 2021'!D207</f>
        <v>0</v>
      </c>
      <c r="E207" s="54">
        <f>'janvier 2021'!E207+'février 2021'!E207+'mars 2021'!E207+'avril 2021'!E207+'mai 2021'!E207+'juin 2021'!E207+'juillet 2021'!E207+'aout 2021'!E207+'septembre 2021'!E207+'octobre 2021'!E207+'novembre 2021'!E207+'décembre 2021'!E207</f>
        <v>0</v>
      </c>
      <c r="F207" s="54">
        <f>'janvier 2021'!F207+'février 2021'!F207+'mars 2021'!F207+'avril 2021'!F207+'mai 2021'!F207+'juin 2021'!F207+'juillet 2021'!F207+'aout 2021'!F207+'septembre 2021'!F207+'octobre 2021'!F207+'novembre 2021'!F207+'décembre 2021'!F207</f>
        <v>0</v>
      </c>
      <c r="G207" s="54">
        <f>'janvier 2021'!G207+'février 2021'!G207+'mars 2021'!G207+'avril 2021'!G207+'mai 2021'!G207+'juin 2021'!G207+'juillet 2021'!G207+'aout 2021'!G207+'septembre 2021'!G207+'octobre 2021'!G207+'novembre 2021'!G207+'décembre 2021'!G207</f>
        <v>0</v>
      </c>
      <c r="H207" s="54"/>
      <c r="I207" s="73">
        <f>'janvier 2021'!I207+'février 2021'!I207+'mars 2021'!I207+'avril 2021'!I207+'mai 2021'!I207+'juin 2021'!I207+'juillet 2021'!I207+'aout 2021'!I207+'septembre 2021'!I207+'octobre 2021'!I207+'novembre 2021'!I207+'décembre 2021'!I207</f>
        <v>0</v>
      </c>
    </row>
    <row r="208" spans="1:9" ht="15">
      <c r="A208" s="9" t="s">
        <v>63</v>
      </c>
      <c r="B208" s="54">
        <f>'janvier 2021'!B208+'février 2021'!B208+'mars 2021'!B208+'avril 2021'!B208+'mai 2021'!B208+'juin 2021'!B208+'juillet 2021'!B208+'aout 2021'!B208+'septembre 2021'!B208+'octobre 2021'!B208+'novembre 2021'!B208+'décembre 2021'!B208</f>
        <v>0</v>
      </c>
      <c r="C208" s="54">
        <f>'janvier 2021'!C208+'février 2021'!C208+'mars 2021'!C208+'avril 2021'!C208+'mai 2021'!C208+'juin 2021'!C208+'juillet 2021'!C208+'aout 2021'!C208+'septembre 2021'!C208+'octobre 2021'!C208+'novembre 2021'!C208+'décembre 2021'!C208</f>
        <v>0</v>
      </c>
      <c r="D208" s="54">
        <f>'janvier 2021'!D208+'février 2021'!D208+'mars 2021'!D208+'avril 2021'!D208+'mai 2021'!D208+'juin 2021'!D208+'juillet 2021'!D208+'aout 2021'!D208+'septembre 2021'!D208+'octobre 2021'!D208+'novembre 2021'!D208+'décembre 2021'!D208</f>
        <v>0</v>
      </c>
      <c r="E208" s="54">
        <f>'janvier 2021'!E208+'février 2021'!E208+'mars 2021'!E208+'avril 2021'!E208+'mai 2021'!E208+'juin 2021'!E208+'juillet 2021'!E208+'aout 2021'!E208+'septembre 2021'!E208+'octobre 2021'!E208+'novembre 2021'!E208+'décembre 2021'!E208</f>
        <v>0</v>
      </c>
      <c r="F208" s="54">
        <f>'janvier 2021'!F208+'février 2021'!F208+'mars 2021'!F208+'avril 2021'!F208+'mai 2021'!F208+'juin 2021'!F208+'juillet 2021'!F208+'aout 2021'!F208+'septembre 2021'!F208+'octobre 2021'!F208+'novembre 2021'!F208+'décembre 2021'!F208</f>
        <v>0</v>
      </c>
      <c r="G208" s="54">
        <f>'janvier 2021'!G208+'février 2021'!G208+'mars 2021'!G208+'avril 2021'!G208+'mai 2021'!G208+'juin 2021'!G208+'juillet 2021'!G208+'aout 2021'!G208+'septembre 2021'!G208+'octobre 2021'!G208+'novembre 2021'!G208+'décembre 2021'!G208</f>
        <v>0</v>
      </c>
      <c r="H208" s="54"/>
      <c r="I208" s="73">
        <f>'janvier 2021'!I208+'février 2021'!I208+'mars 2021'!I208+'avril 2021'!I208+'mai 2021'!I208+'juin 2021'!I208+'juillet 2021'!I208+'aout 2021'!I208+'septembre 2021'!I208+'octobre 2021'!I208+'novembre 2021'!I208+'décembre 2021'!I208</f>
        <v>0</v>
      </c>
    </row>
    <row r="209" spans="1:9" ht="15">
      <c r="A209" s="9" t="s">
        <v>65</v>
      </c>
      <c r="B209" s="54">
        <f>'janvier 2021'!B209+'février 2021'!B209+'mars 2021'!B209+'avril 2021'!B209+'mai 2021'!B209+'juin 2021'!B209+'juillet 2021'!B209+'aout 2021'!B209+'septembre 2021'!B209+'octobre 2021'!B209+'novembre 2021'!B209+'décembre 2021'!B209</f>
        <v>0</v>
      </c>
      <c r="C209" s="54">
        <f>'janvier 2021'!C209+'février 2021'!C209+'mars 2021'!C209+'avril 2021'!C209+'mai 2021'!C209+'juin 2021'!C209+'juillet 2021'!C209+'aout 2021'!C209+'septembre 2021'!C209+'octobre 2021'!C209+'novembre 2021'!C209+'décembre 2021'!C209</f>
        <v>0</v>
      </c>
      <c r="D209" s="54">
        <f>'janvier 2021'!D209+'février 2021'!D209+'mars 2021'!D209+'avril 2021'!D209+'mai 2021'!D209+'juin 2021'!D209+'juillet 2021'!D209+'aout 2021'!D209+'septembre 2021'!D209+'octobre 2021'!D209+'novembre 2021'!D209+'décembre 2021'!D209</f>
        <v>0</v>
      </c>
      <c r="E209" s="54">
        <f>'janvier 2021'!E209+'février 2021'!E209+'mars 2021'!E209+'avril 2021'!E209+'mai 2021'!E209+'juin 2021'!E209+'juillet 2021'!E209+'aout 2021'!E209+'septembre 2021'!E209+'octobre 2021'!E209+'novembre 2021'!E209+'décembre 2021'!E209</f>
        <v>0</v>
      </c>
      <c r="F209" s="54">
        <f>'janvier 2021'!F209+'février 2021'!F209+'mars 2021'!F209+'avril 2021'!F209+'mai 2021'!F209+'juin 2021'!F209+'juillet 2021'!F209+'aout 2021'!F209+'septembre 2021'!F209+'octobre 2021'!F209+'novembre 2021'!F209+'décembre 2021'!F209</f>
        <v>0</v>
      </c>
      <c r="G209" s="54">
        <f>'janvier 2021'!G209+'février 2021'!G209+'mars 2021'!G209+'avril 2021'!G209+'mai 2021'!G209+'juin 2021'!G209+'juillet 2021'!G209+'aout 2021'!G209+'septembre 2021'!G209+'octobre 2021'!G209+'novembre 2021'!G209+'décembre 2021'!G209</f>
        <v>0</v>
      </c>
      <c r="H209" s="54"/>
      <c r="I209" s="73">
        <f>'janvier 2021'!I209+'février 2021'!I209+'mars 2021'!I209+'avril 2021'!I209+'mai 2021'!I209+'juin 2021'!I209+'juillet 2021'!I209+'aout 2021'!I209+'septembre 2021'!I209+'octobre 2021'!I209+'novembre 2021'!I209+'décembre 2021'!I209</f>
        <v>0</v>
      </c>
    </row>
    <row r="210" spans="1:9" ht="15">
      <c r="A210" s="9" t="s">
        <v>148</v>
      </c>
      <c r="B210" s="54">
        <f>'janvier 2021'!B210+'février 2021'!B210+'mars 2021'!B210+'avril 2021'!B210+'mai 2021'!B210+'juin 2021'!B210+'juillet 2021'!B210+'aout 2021'!B210+'septembre 2021'!B210+'octobre 2021'!B210+'novembre 2021'!B210+'décembre 2021'!B210</f>
        <v>0</v>
      </c>
      <c r="C210" s="54">
        <f>'janvier 2021'!C210+'février 2021'!C210+'mars 2021'!C210+'avril 2021'!C210+'mai 2021'!C210+'juin 2021'!C210+'juillet 2021'!C210+'aout 2021'!C210+'septembre 2021'!C210+'octobre 2021'!C210+'novembre 2021'!C210+'décembre 2021'!C210</f>
        <v>0</v>
      </c>
      <c r="D210" s="54">
        <f>'janvier 2021'!D210+'février 2021'!D210+'mars 2021'!D210+'avril 2021'!D210+'mai 2021'!D210+'juin 2021'!D210+'juillet 2021'!D210+'aout 2021'!D210+'septembre 2021'!D210+'octobre 2021'!D210+'novembre 2021'!D210+'décembre 2021'!D210</f>
        <v>1167</v>
      </c>
      <c r="E210" s="54">
        <f>'janvier 2021'!E210+'février 2021'!E210+'mars 2021'!E210+'avril 2021'!E210+'mai 2021'!E210+'juin 2021'!E210+'juillet 2021'!E210+'aout 2021'!E210+'septembre 2021'!E210+'octobre 2021'!E210+'novembre 2021'!E210+'décembre 2021'!E210</f>
        <v>0</v>
      </c>
      <c r="F210" s="54">
        <f>'janvier 2021'!F210+'février 2021'!F210+'mars 2021'!F210+'avril 2021'!F210+'mai 2021'!F210+'juin 2021'!F210+'juillet 2021'!F210+'aout 2021'!F210+'septembre 2021'!F210+'octobre 2021'!F210+'novembre 2021'!F210+'décembre 2021'!F210</f>
        <v>0</v>
      </c>
      <c r="G210" s="54">
        <f>'janvier 2021'!G210+'février 2021'!G210+'mars 2021'!G210+'avril 2021'!G210+'mai 2021'!G210+'juin 2021'!G210+'juillet 2021'!G210+'aout 2021'!G210+'septembre 2021'!G210+'octobre 2021'!G210+'novembre 2021'!G210+'décembre 2021'!G210</f>
        <v>0</v>
      </c>
      <c r="H210" s="54"/>
      <c r="I210" s="73">
        <f>'janvier 2021'!I210+'février 2021'!I210+'mars 2021'!I210+'avril 2021'!I210+'mai 2021'!I210+'juin 2021'!I210+'juillet 2021'!I210+'aout 2021'!I210+'septembre 2021'!I210+'octobre 2021'!I210+'novembre 2021'!I210+'décembre 2021'!I210</f>
        <v>1167</v>
      </c>
    </row>
    <row r="211" spans="1:9" ht="15">
      <c r="A211" s="9" t="s">
        <v>149</v>
      </c>
      <c r="B211" s="54">
        <f>'janvier 2021'!B211+'février 2021'!B211+'mars 2021'!B211+'avril 2021'!B211+'mai 2021'!B211+'juin 2021'!B211+'juillet 2021'!B211+'aout 2021'!B211+'septembre 2021'!B211+'octobre 2021'!B211+'novembre 2021'!B211+'décembre 2021'!B211</f>
        <v>0</v>
      </c>
      <c r="C211" s="54">
        <f>'janvier 2021'!C211+'février 2021'!C211+'mars 2021'!C211+'avril 2021'!C211+'mai 2021'!C211+'juin 2021'!C211+'juillet 2021'!C211+'aout 2021'!C211+'septembre 2021'!C211+'octobre 2021'!C211+'novembre 2021'!C211+'décembre 2021'!C211</f>
        <v>0</v>
      </c>
      <c r="D211" s="54">
        <f>'janvier 2021'!D211+'février 2021'!D211+'mars 2021'!D211+'avril 2021'!D211+'mai 2021'!D211+'juin 2021'!D211+'juillet 2021'!D211+'aout 2021'!D211+'septembre 2021'!D211+'octobre 2021'!D211+'novembre 2021'!D211+'décembre 2021'!D211</f>
        <v>340</v>
      </c>
      <c r="E211" s="54">
        <f>'janvier 2021'!E211+'février 2021'!E211+'mars 2021'!E211+'avril 2021'!E211+'mai 2021'!E211+'juin 2021'!E211+'juillet 2021'!E211+'aout 2021'!E211+'septembre 2021'!E211+'octobre 2021'!E211+'novembre 2021'!E211+'décembre 2021'!E211</f>
        <v>0</v>
      </c>
      <c r="F211" s="54">
        <f>'janvier 2021'!F211+'février 2021'!F211+'mars 2021'!F211+'avril 2021'!F211+'mai 2021'!F211+'juin 2021'!F211+'juillet 2021'!F211+'aout 2021'!F211+'septembre 2021'!F211+'octobre 2021'!F211+'novembre 2021'!F211+'décembre 2021'!F211</f>
        <v>0</v>
      </c>
      <c r="G211" s="54">
        <f>'janvier 2021'!G211+'février 2021'!G211+'mars 2021'!G211+'avril 2021'!G211+'mai 2021'!G211+'juin 2021'!G211+'juillet 2021'!G211+'aout 2021'!G211+'septembre 2021'!G211+'octobre 2021'!G211+'novembre 2021'!G211+'décembre 2021'!G211</f>
        <v>0</v>
      </c>
      <c r="H211" s="54"/>
      <c r="I211" s="73">
        <f>'janvier 2021'!I211+'février 2021'!I211+'mars 2021'!I211+'avril 2021'!I211+'mai 2021'!I211+'juin 2021'!I211+'juillet 2021'!I211+'aout 2021'!I211+'septembre 2021'!I211+'octobre 2021'!I211+'novembre 2021'!I211+'décembre 2021'!I211</f>
        <v>340</v>
      </c>
    </row>
    <row r="212" spans="1:9" ht="15">
      <c r="A212" s="9" t="s">
        <v>157</v>
      </c>
      <c r="B212" s="54">
        <f>'janvier 2021'!B212+'février 2021'!B212+'mars 2021'!B212+'avril 2021'!B212+'mai 2021'!B212+'juin 2021'!B212+'juillet 2021'!B212+'aout 2021'!B212+'septembre 2021'!B212+'octobre 2021'!B212+'novembre 2021'!B212+'décembre 2021'!B212</f>
        <v>20</v>
      </c>
      <c r="C212" s="54">
        <f>'janvier 2021'!C212+'février 2021'!C212+'mars 2021'!C212+'avril 2021'!C212+'mai 2021'!C212+'juin 2021'!C212+'juillet 2021'!C212+'aout 2021'!C212+'septembre 2021'!C212+'octobre 2021'!C212+'novembre 2021'!C212+'décembre 2021'!C212</f>
        <v>0</v>
      </c>
      <c r="D212" s="54">
        <f>'janvier 2021'!D212+'février 2021'!D212+'mars 2021'!D212+'avril 2021'!D212+'mai 2021'!D212+'juin 2021'!D212+'juillet 2021'!D212+'aout 2021'!D212+'septembre 2021'!D212+'octobre 2021'!D212+'novembre 2021'!D212+'décembre 2021'!D212</f>
        <v>732</v>
      </c>
      <c r="E212" s="54">
        <f>'janvier 2021'!E212+'février 2021'!E212+'mars 2021'!E212+'avril 2021'!E212+'mai 2021'!E212+'juin 2021'!E212+'juillet 2021'!E212+'aout 2021'!E212+'septembre 2021'!E212+'octobre 2021'!E212+'novembre 2021'!E212+'décembre 2021'!E212</f>
        <v>0</v>
      </c>
      <c r="F212" s="54">
        <f>'janvier 2021'!F212+'février 2021'!F212+'mars 2021'!F212+'avril 2021'!F212+'mai 2021'!F212+'juin 2021'!F212+'juillet 2021'!F212+'aout 2021'!F212+'septembre 2021'!F212+'octobre 2021'!F212+'novembre 2021'!F212+'décembre 2021'!F212</f>
        <v>0</v>
      </c>
      <c r="G212" s="54">
        <f>'janvier 2021'!G212+'février 2021'!G212+'mars 2021'!G212+'avril 2021'!G212+'mai 2021'!G212+'juin 2021'!G212+'juillet 2021'!G212+'aout 2021'!G212+'septembre 2021'!G212+'octobre 2021'!G212+'novembre 2021'!G212+'décembre 2021'!G212</f>
        <v>0</v>
      </c>
      <c r="H212" s="54"/>
      <c r="I212" s="73">
        <f>SUM(B212:G212)</f>
        <v>752</v>
      </c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>'janvier 2021'!B218+'février 2021'!B218+'mars 2021'!B218+'avril 2021'!B218+'mai 2021'!B218+'juin 2021'!B218+'juillet 2021'!B218+'aout 2021'!B218+'septembre 2021'!B218+'octobre 2021'!B218+'novembre 2021'!B218+'décembre 2021'!B218</f>
        <v>20</v>
      </c>
      <c r="C218" s="73">
        <f>'janvier 2021'!C218+'février 2021'!C218+'mars 2021'!C218+'avril 2021'!C218+'mai 2021'!C218+'juin 2021'!C218+'juillet 2021'!C218+'aout 2021'!C218+'septembre 2021'!C218+'octobre 2021'!C218+'novembre 2021'!C218+'décembre 2021'!C218</f>
        <v>0</v>
      </c>
      <c r="D218" s="73">
        <f>'janvier 2021'!D218+'février 2021'!D218+'mars 2021'!D218+'avril 2021'!D218+'mai 2021'!D218+'juin 2021'!D218+'juillet 2021'!D218+'aout 2021'!D218+'septembre 2021'!D218+'octobre 2021'!D218+'novembre 2021'!D218+'décembre 2021'!D218</f>
        <v>2239</v>
      </c>
      <c r="E218" s="73">
        <f>'janvier 2021'!E218+'février 2021'!E218+'mars 2021'!E218+'avril 2021'!E218+'mai 2021'!E218+'juin 2021'!E218+'juillet 2021'!E218+'aout 2021'!E218+'septembre 2021'!E218+'octobre 2021'!E218+'novembre 2021'!E218+'décembre 2021'!E218</f>
        <v>0</v>
      </c>
      <c r="F218" s="73">
        <f>'janvier 2021'!F218+'février 2021'!F218+'mars 2021'!F218+'avril 2021'!F218+'mai 2021'!F218+'juin 2021'!F218+'juillet 2021'!F218+'aout 2021'!F218+'septembre 2021'!F218+'octobre 2021'!F218+'novembre 2021'!F218+'décembre 2021'!F218</f>
        <v>0</v>
      </c>
      <c r="G218" s="73">
        <f>'janvier 2021'!G218+'février 2021'!G218+'mars 2021'!G218+'avril 2021'!G218+'mai 2021'!G218+'juin 2021'!G218+'juillet 2021'!G218+'aout 2021'!G218+'septembre 2021'!G218+'octobre 2021'!G218+'novembre 2021'!G218+'décembre 2021'!G218</f>
        <v>0</v>
      </c>
      <c r="H218" s="73"/>
      <c r="I218" s="73">
        <f>'janvier 2021'!I218+'février 2021'!I218+'mars 2021'!I218+'avril 2021'!I218+'mai 2021'!I218+'juin 2021'!I218+'juillet 2021'!I218+'aout 2021'!I218+'septembre 2021'!I218+'octobre 2021'!I218+'novembre 2021'!I218+'décembre 2021'!I218</f>
        <v>2259</v>
      </c>
    </row>
    <row r="219" spans="1:9" ht="15">
      <c r="A219" s="6" t="s">
        <v>55</v>
      </c>
      <c r="B219" s="73">
        <f>'janvier 2021'!B219+'février 2021'!B219+'mars 2021'!B219+'avril 2021'!B219+'mai 2021'!B219+'juin 2021'!B219+'juillet 2021'!B219+'aout 2021'!B219+'septembre 2021'!B219+'octobre 2021'!B219+'novembre 2021'!B219+'décembre 2021'!B219</f>
        <v>0</v>
      </c>
      <c r="C219" s="73">
        <f>'janvier 2021'!C219+'février 2021'!C219+'mars 2021'!C219+'avril 2021'!C219+'mai 2021'!C219+'juin 2021'!C219+'juillet 2021'!C219+'aout 2021'!C219+'septembre 2021'!C219+'octobre 2021'!C219+'novembre 2021'!C219+'décembre 2021'!C219</f>
        <v>0</v>
      </c>
      <c r="D219" s="73">
        <f>'janvier 2021'!D219+'février 2021'!D219+'mars 2021'!D219+'avril 2021'!D219+'mai 2021'!D219+'juin 2021'!D219+'juillet 2021'!D219+'aout 2021'!D219+'septembre 2021'!D219+'octobre 2021'!D219+'novembre 2021'!D219+'décembre 2021'!D219</f>
        <v>129</v>
      </c>
      <c r="E219" s="73">
        <f>'janvier 2021'!E219+'février 2021'!E219+'mars 2021'!E219+'avril 2021'!E219+'mai 2021'!E219+'juin 2021'!E219+'juillet 2021'!E219+'aout 2021'!E219+'septembre 2021'!E219+'octobre 2021'!E219+'novembre 2021'!E219+'décembre 2021'!E219</f>
        <v>0</v>
      </c>
      <c r="F219" s="73">
        <f>'janvier 2021'!F219+'février 2021'!F219+'mars 2021'!F219+'avril 2021'!F219+'mai 2021'!F219+'juin 2021'!F219+'juillet 2021'!F219+'aout 2021'!F219+'septembre 2021'!F219+'octobre 2021'!F219+'novembre 2021'!F219+'décembre 2021'!F219</f>
        <v>0</v>
      </c>
      <c r="G219" s="73">
        <f>'janvier 2021'!G219+'février 2021'!G219+'mars 2021'!G219+'avril 2021'!G219+'mai 2021'!G219+'juin 2021'!G219+'juillet 2021'!G219+'aout 2021'!G219+'septembre 2021'!G219+'octobre 2021'!G219+'novembre 2021'!G219+'décembre 2021'!G219</f>
        <v>0</v>
      </c>
      <c r="H219" s="73"/>
      <c r="I219" s="73">
        <f>'janvier 2021'!I219+'février 2021'!I219+'mars 2021'!I219+'avril 2021'!I219+'mai 2021'!I219+'juin 2021'!I219+'juillet 2021'!I219+'aout 2021'!I219+'septembre 2021'!I219+'octobre 2021'!I219+'novembre 2021'!I219+'décembre 2021'!I219</f>
        <v>129</v>
      </c>
    </row>
    <row r="220" spans="1:9" ht="15">
      <c r="A220" s="6" t="s">
        <v>69</v>
      </c>
      <c r="B220" s="64">
        <f>'janvier 2021'!B220+'février 2021'!B220+'mars 2021'!B220+'avril 2021'!B220+'mai 2021'!B220+'juin 2021'!B220+'juillet 2021'!B220+'aout 2021'!B220+'septembre 2021'!B220+'octobre 2021'!B220+'novembre 2021'!B220+'décembre 2021'!B220</f>
        <v>4</v>
      </c>
      <c r="C220" s="64">
        <f>'janvier 2021'!C220+'février 2021'!C220+'mars 2021'!C220+'avril 2021'!C220+'mai 2021'!C220+'juin 2021'!C220+'juillet 2021'!C220+'aout 2021'!C220+'septembre 2021'!C220+'octobre 2021'!C220+'novembre 2021'!C220+'décembre 2021'!C220</f>
        <v>0</v>
      </c>
      <c r="D220" s="64">
        <f>'janvier 2021'!D220+'février 2021'!D220+'mars 2021'!D220+'avril 2021'!D220+'mai 2021'!D220+'juin 2021'!D220+'juillet 2021'!D220+'aout 2021'!D220+'septembre 2021'!D220+'octobre 2021'!D220+'novembre 2021'!D220+'décembre 2021'!D220</f>
        <v>334</v>
      </c>
      <c r="E220" s="64">
        <f>'janvier 2021'!E220+'février 2021'!E220+'mars 2021'!E220+'avril 2021'!E220+'mai 2021'!E220+'juin 2021'!E220+'juillet 2021'!E220+'aout 2021'!E220+'septembre 2021'!E220+'octobre 2021'!E220+'novembre 2021'!E220+'décembre 2021'!E220</f>
        <v>0</v>
      </c>
      <c r="F220" s="64">
        <f>'janvier 2021'!F220+'février 2021'!F220+'mars 2021'!F220+'avril 2021'!F220+'mai 2021'!F220+'juin 2021'!F220+'juillet 2021'!F220+'aout 2021'!F220+'septembre 2021'!F220+'octobre 2021'!F220+'novembre 2021'!F220+'décembre 2021'!F220</f>
        <v>0</v>
      </c>
      <c r="G220" s="64">
        <f>'janvier 2021'!G220+'février 2021'!G220+'mars 2021'!G220+'avril 2021'!G220+'mai 2021'!G220+'juin 2021'!G220+'juillet 2021'!G220+'aout 2021'!G220+'septembre 2021'!G220+'octobre 2021'!G220+'novembre 2021'!G220+'décembre 2021'!G220</f>
        <v>0</v>
      </c>
      <c r="H220" s="64"/>
      <c r="I220" s="64">
        <f>'janvier 2021'!I220+'février 2021'!I220+'mars 2021'!I220+'avril 2021'!I220+'mai 2021'!I220+'juin 2021'!I220+'juillet 2021'!I220+'aout 2021'!I220+'septembre 2021'!I220+'octobre 2021'!I220+'novembre 2021'!I220+'décembre 2021'!I220</f>
        <v>338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f>'janvier 2021'!B222+'février 2021'!B222+'mars 2021'!B222+'avril 2021'!B222+'mai 2021'!B222+'juin 2021'!B222+'juillet 2021'!B222+'aout 2021'!B222+'septembre 2021'!B222+'octobre 2021'!B222+'novembre 2021'!B222+'décembre 2021'!B222</f>
        <v>375</v>
      </c>
      <c r="C222" s="73">
        <f>'janvier 2021'!C222+'février 2021'!C222+'mars 2021'!C222+'avril 2021'!C222+'mai 2021'!C222+'juin 2021'!C222+'juillet 2021'!C222+'aout 2021'!C222+'septembre 2021'!C222+'octobre 2021'!C222+'novembre 2021'!C222+'décembre 2021'!C222</f>
        <v>0</v>
      </c>
      <c r="D222" s="73">
        <f>'janvier 2021'!D222+'février 2021'!D222+'mars 2021'!D222+'avril 2021'!D222+'mai 2021'!D222+'juin 2021'!D222+'juillet 2021'!D222+'aout 2021'!D222+'septembre 2021'!D222+'octobre 2021'!D222+'novembre 2021'!D222+'décembre 2021'!D222</f>
        <v>2991</v>
      </c>
      <c r="E222" s="33"/>
      <c r="F222" s="33"/>
      <c r="G222" s="33"/>
      <c r="H222" s="33"/>
      <c r="I222" s="73">
        <f>'janvier 2021'!I222+'février 2021'!I222+'mars 2021'!I222+'avril 2021'!I222+'mai 2021'!I222+'juin 2021'!I222+'juillet 2021'!I222+'aout 2021'!I222+'septembre 2021'!I222+'octobre 2021'!I222+'novembre 2021'!I222+'décembre 2021'!I222</f>
        <v>3366</v>
      </c>
    </row>
    <row r="223" spans="1:9" ht="15">
      <c r="A223" s="6" t="s">
        <v>55</v>
      </c>
      <c r="B223" s="73">
        <f>'janvier 2021'!B223+'février 2021'!B223+'mars 2021'!B223+'avril 2021'!B223+'mai 2021'!B223+'juin 2021'!B223+'juillet 2021'!B223+'aout 2021'!B223+'septembre 2021'!B223+'octobre 2021'!B223+'novembre 2021'!B223+'décembre 2021'!B223</f>
        <v>9.6</v>
      </c>
      <c r="C223" s="73">
        <f>'janvier 2021'!C223+'février 2021'!C223+'mars 2021'!C223+'avril 2021'!C223+'mai 2021'!C223+'juin 2021'!C223+'juillet 2021'!C223+'aout 2021'!C223+'septembre 2021'!C223+'octobre 2021'!C223+'novembre 2021'!C223+'décembre 2021'!C223</f>
        <v>0</v>
      </c>
      <c r="D223" s="73">
        <f>'janvier 2021'!D223+'février 2021'!D223+'mars 2021'!D223+'avril 2021'!D223+'mai 2021'!D223+'juin 2021'!D223+'juillet 2021'!D223+'aout 2021'!D223+'septembre 2021'!D223+'octobre 2021'!D223+'novembre 2021'!D223+'décembre 2021'!D223</f>
        <v>50.4</v>
      </c>
      <c r="E223" s="33"/>
      <c r="F223" s="33"/>
      <c r="G223" s="33"/>
      <c r="H223" s="33"/>
      <c r="I223" s="73">
        <f>'janvier 2021'!I223+'février 2021'!I223+'mars 2021'!I223+'avril 2021'!I223+'mai 2021'!I223+'juin 2021'!I223+'juillet 2021'!I223+'aout 2021'!I223+'septembre 2021'!I223+'octobre 2021'!I223+'novembre 2021'!I223+'décembre 2021'!I223</f>
        <v>60</v>
      </c>
    </row>
    <row r="224" spans="1:9" ht="15">
      <c r="A224" s="6" t="s">
        <v>69</v>
      </c>
      <c r="B224" s="64">
        <f>'janvier 2021'!B224+'février 2021'!B224+'mars 2021'!B224+'avril 2021'!B224+'mai 2021'!B224+'juin 2021'!B224+'juillet 2021'!B224+'aout 2021'!B224+'septembre 2021'!B224+'octobre 2021'!B224+'novembre 2021'!B224+'décembre 2021'!B224</f>
        <v>10</v>
      </c>
      <c r="C224" s="64">
        <f>'janvier 2021'!C224+'février 2021'!C224+'mars 2021'!C224+'avril 2021'!C224+'mai 2021'!C224+'juin 2021'!C224+'juillet 2021'!C224+'aout 2021'!C224+'septembre 2021'!C224+'octobre 2021'!C224+'novembre 2021'!C224+'décembre 2021'!C224</f>
        <v>0</v>
      </c>
      <c r="D224" s="64">
        <f>'janvier 2021'!D224+'février 2021'!D224+'mars 2021'!D224+'avril 2021'!D224+'mai 2021'!D224+'juin 2021'!D224+'juillet 2021'!D224+'aout 2021'!D224+'septembre 2021'!D224+'octobre 2021'!D224+'novembre 2021'!D224+'décembre 2021'!D224</f>
        <v>50</v>
      </c>
      <c r="E224" s="20"/>
      <c r="F224" s="20"/>
      <c r="G224" s="20"/>
      <c r="H224" s="20"/>
      <c r="I224" s="64">
        <f>'janvier 2021'!I224+'février 2021'!I224+'mars 2021'!I224+'avril 2021'!I224+'mai 2021'!I224+'juin 2021'!I224+'juillet 2021'!I224+'aout 2021'!I224+'septembre 2021'!I224+'octobre 2021'!I224+'novembre 2021'!I224+'décembre 2021'!I224</f>
        <v>60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f>'janvier 2021'!B226+'février 2021'!B226+'mars 2021'!B226+'avril 2021'!B226+'mai 2021'!B226+'juin 2021'!B226+'juillet 2021'!B226+'aout 2021'!B226+'septembre 2021'!B226+'octobre 2021'!B226+'novembre 2021'!B226+'décembre 2021'!B226</f>
        <v>0</v>
      </c>
      <c r="C226" s="54">
        <f>'janvier 2021'!C226+'février 2021'!C226+'mars 2021'!C226+'avril 2021'!C226+'mai 2021'!C226+'juin 2021'!C226+'juillet 2021'!C226+'aout 2021'!C226+'septembre 2021'!C226+'octobre 2021'!C226+'novembre 2021'!C226+'décembre 2021'!C226</f>
        <v>0</v>
      </c>
      <c r="D226" s="54">
        <f>'janvier 2021'!D226+'février 2021'!D226+'mars 2021'!D226+'avril 2021'!D226+'mai 2021'!D226+'juin 2021'!D226+'juillet 2021'!D226+'aout 2021'!D226+'septembre 2021'!D226+'octobre 2021'!D226+'novembre 2021'!D226+'décembre 2021'!D226</f>
        <v>0</v>
      </c>
      <c r="E226" s="54">
        <f>'janvier 2021'!E226+'février 2021'!E226+'mars 2021'!E226+'avril 2021'!E226+'mai 2021'!E226+'juin 2021'!E226+'juillet 2021'!E226+'aout 2021'!E226+'septembre 2021'!E226+'octobre 2021'!E226+'novembre 2021'!E226+'décembre 2021'!E226</f>
        <v>0</v>
      </c>
      <c r="F226" s="54">
        <f>'janvier 2021'!F226+'février 2021'!F226+'mars 2021'!F226+'avril 2021'!F226+'mai 2021'!F226+'juin 2021'!F226+'juillet 2021'!F226+'aout 2021'!F226+'septembre 2021'!F226+'octobre 2021'!F226+'novembre 2021'!F226+'décembre 2021'!F226</f>
        <v>0</v>
      </c>
      <c r="G226" s="54">
        <f>'janvier 2021'!G226+'février 2021'!G226+'mars 2021'!G226+'avril 2021'!G226+'mai 2021'!G226+'juin 2021'!G226+'juillet 2021'!G226+'aout 2021'!G226+'septembre 2021'!G226+'octobre 2021'!G226+'novembre 2021'!G226+'décembre 2021'!G226</f>
        <v>0</v>
      </c>
      <c r="H226" s="54"/>
      <c r="I226" s="73">
        <f>'janvier 2021'!I226+'février 2021'!I226+'mars 2021'!I226+'avril 2021'!I226+'mai 2021'!I226+'juin 2021'!I226+'juillet 2021'!I226+'aout 2021'!I226+'septembre 2021'!I226+'octobre 2021'!I226+'novembre 2021'!I226+'décembre 2021'!I226</f>
        <v>0</v>
      </c>
    </row>
    <row r="227" spans="1:9" ht="15">
      <c r="A227" s="9" t="s">
        <v>161</v>
      </c>
      <c r="B227" s="54">
        <f>'janvier 2021'!B227+'février 2021'!B227+'mars 2021'!B227+'avril 2021'!B227+'mai 2021'!B227+'juin 2021'!B227+'juillet 2021'!B227+'aout 2021'!B227+'septembre 2021'!B227+'octobre 2021'!B227+'novembre 2021'!B227+'décembre 2021'!B227</f>
        <v>0</v>
      </c>
      <c r="C227" s="54">
        <f>'janvier 2021'!C227+'février 2021'!C227+'mars 2021'!C227+'avril 2021'!C227+'mai 2021'!C227+'juin 2021'!C227+'juillet 2021'!C227+'aout 2021'!C227+'septembre 2021'!C227+'octobre 2021'!C227+'novembre 2021'!C227+'décembre 2021'!C227</f>
        <v>0</v>
      </c>
      <c r="D227" s="54">
        <f>'janvier 2021'!D227+'février 2021'!D227+'mars 2021'!D227+'avril 2021'!D227+'mai 2021'!D227+'juin 2021'!D227+'juillet 2021'!D227+'aout 2021'!D227+'septembre 2021'!D227+'octobre 2021'!D227+'novembre 2021'!D227+'décembre 2021'!D227</f>
        <v>0</v>
      </c>
      <c r="E227" s="54">
        <f>'janvier 2021'!E227+'février 2021'!E227+'mars 2021'!E227+'avril 2021'!E227+'mai 2021'!E227+'juin 2021'!E227+'juillet 2021'!E227+'aout 2021'!E227+'septembre 2021'!E227+'octobre 2021'!E227+'novembre 2021'!E227+'décembre 2021'!E227</f>
        <v>0</v>
      </c>
      <c r="F227" s="54">
        <f>'janvier 2021'!F227+'février 2021'!F227+'mars 2021'!F227+'avril 2021'!F227+'mai 2021'!F227+'juin 2021'!F227+'juillet 2021'!F227+'aout 2021'!F227+'septembre 2021'!F227+'octobre 2021'!F227+'novembre 2021'!F227+'décembre 2021'!F227</f>
        <v>0</v>
      </c>
      <c r="G227" s="54">
        <f>'janvier 2021'!G227+'février 2021'!G227+'mars 2021'!G227+'avril 2021'!G227+'mai 2021'!G227+'juin 2021'!G227+'juillet 2021'!G227+'aout 2021'!G227+'septembre 2021'!G227+'octobre 2021'!G227+'novembre 2021'!G227+'décembre 2021'!G227</f>
        <v>0</v>
      </c>
      <c r="H227" s="54"/>
      <c r="I227" s="73">
        <f>'janvier 2021'!I227+'février 2021'!I227+'mars 2021'!I227+'avril 2021'!I227+'mai 2021'!I227+'juin 2021'!I227+'juillet 2021'!I227+'aout 2021'!I227+'septembre 2021'!I227+'octobre 2021'!I227+'novembre 2021'!I227+'décembre 2021'!I227</f>
        <v>0</v>
      </c>
    </row>
    <row r="228" spans="1:9" ht="15">
      <c r="A228" s="9" t="s">
        <v>162</v>
      </c>
      <c r="B228" s="54">
        <f>'janvier 2021'!B228+'février 2021'!B228+'mars 2021'!B228+'avril 2021'!B228+'mai 2021'!B228+'juin 2021'!B228+'juillet 2021'!B228+'aout 2021'!B228+'septembre 2021'!B228+'octobre 2021'!B228+'novembre 2021'!B228+'décembre 2021'!B228</f>
        <v>0</v>
      </c>
      <c r="C228" s="54">
        <f>'janvier 2021'!C228+'février 2021'!C228+'mars 2021'!C228+'avril 2021'!C228+'mai 2021'!C228+'juin 2021'!C228+'juillet 2021'!C228+'aout 2021'!C228+'septembre 2021'!C228+'octobre 2021'!C228+'novembre 2021'!C228+'décembre 2021'!C228</f>
        <v>0</v>
      </c>
      <c r="D228" s="54">
        <f>'janvier 2021'!D228+'février 2021'!D228+'mars 2021'!D228+'avril 2021'!D228+'mai 2021'!D228+'juin 2021'!D228+'juillet 2021'!D228+'aout 2021'!D228+'septembre 2021'!D228+'octobre 2021'!D228+'novembre 2021'!D228+'décembre 2021'!D228</f>
        <v>0</v>
      </c>
      <c r="E228" s="54">
        <f>'janvier 2021'!E228+'février 2021'!E228+'mars 2021'!E228+'avril 2021'!E228+'mai 2021'!E228+'juin 2021'!E228+'juillet 2021'!E228+'aout 2021'!E228+'septembre 2021'!E228+'octobre 2021'!E228+'novembre 2021'!E228+'décembre 2021'!E228</f>
        <v>0</v>
      </c>
      <c r="F228" s="54">
        <f>'janvier 2021'!F228+'février 2021'!F228+'mars 2021'!F228+'avril 2021'!F228+'mai 2021'!F228+'juin 2021'!F228+'juillet 2021'!F228+'aout 2021'!F228+'septembre 2021'!F228+'octobre 2021'!F228+'novembre 2021'!F228+'décembre 2021'!F228</f>
        <v>0</v>
      </c>
      <c r="G228" s="54">
        <f>'janvier 2021'!G228+'février 2021'!G228+'mars 2021'!G228+'avril 2021'!G228+'mai 2021'!G228+'juin 2021'!G228+'juillet 2021'!G228+'aout 2021'!G228+'septembre 2021'!G228+'octobre 2021'!G228+'novembre 2021'!G228+'décembre 2021'!G228</f>
        <v>0</v>
      </c>
      <c r="H228" s="54"/>
      <c r="I228" s="73">
        <f>'janvier 2021'!I228+'février 2021'!I228+'mars 2021'!I228+'avril 2021'!I228+'mai 2021'!I228+'juin 2021'!I228+'juillet 2021'!I228+'aout 2021'!I228+'septembre 2021'!I228+'octobre 2021'!I228+'novembre 2021'!I228+'décembre 2021'!I228</f>
        <v>0</v>
      </c>
    </row>
    <row r="229" spans="1:9" ht="15">
      <c r="A229" s="9" t="s">
        <v>199</v>
      </c>
      <c r="B229" s="54">
        <f>'janvier 2021'!B229+'février 2021'!B229+'mars 2021'!B229+'avril 2021'!B229+'mai 2021'!B229+'juin 2021'!B229+'juillet 2021'!B229+'aout 2021'!B229+'septembre 2021'!B229+'octobre 2021'!B229+'novembre 2021'!B229+'décembre 2021'!B229</f>
        <v>166</v>
      </c>
      <c r="C229" s="54">
        <f>'janvier 2021'!C229+'février 2021'!C229+'mars 2021'!C229+'avril 2021'!C229+'mai 2021'!C229+'juin 2021'!C229+'juillet 2021'!C229+'aout 2021'!C229+'septembre 2021'!C229+'octobre 2021'!C229+'novembre 2021'!C229+'décembre 2021'!C229</f>
        <v>0</v>
      </c>
      <c r="D229" s="54">
        <f>'janvier 2021'!D229+'février 2021'!D229+'mars 2021'!D229+'avril 2021'!D229+'mai 2021'!D229+'juin 2021'!D229+'juillet 2021'!D229+'aout 2021'!D229+'septembre 2021'!D229+'octobre 2021'!D229+'novembre 2021'!D229+'décembre 2021'!D229</f>
        <v>0</v>
      </c>
      <c r="E229" s="54">
        <f>'janvier 2021'!E229+'février 2021'!E229+'mars 2021'!E229+'avril 2021'!E229+'mai 2021'!E229+'juin 2021'!E229+'juillet 2021'!E229+'aout 2021'!E229+'septembre 2021'!E229+'octobre 2021'!E229+'novembre 2021'!E229+'décembre 2021'!E229</f>
        <v>0</v>
      </c>
      <c r="F229" s="54">
        <f>'janvier 2021'!F229+'février 2021'!F229+'mars 2021'!F229+'avril 2021'!F229+'mai 2021'!F229+'juin 2021'!F229+'juillet 2021'!F229+'aout 2021'!F229+'septembre 2021'!F229+'octobre 2021'!F229+'novembre 2021'!F229+'décembre 2021'!F229</f>
        <v>0</v>
      </c>
      <c r="G229" s="54">
        <f>'janvier 2021'!G229+'février 2021'!G229+'mars 2021'!G229+'avril 2021'!G229+'mai 2021'!G229+'juin 2021'!G229+'juillet 2021'!G229+'aout 2021'!G229+'septembre 2021'!G229+'octobre 2021'!G229+'novembre 2021'!G229+'décembre 2021'!G229</f>
        <v>0</v>
      </c>
      <c r="H229" s="54"/>
      <c r="I229" s="73">
        <f>'janvier 2021'!I229+'février 2021'!I229+'mars 2021'!I229+'avril 2021'!I229+'mai 2021'!I229+'juin 2021'!I229+'juillet 2021'!I229+'aout 2021'!I229+'septembre 2021'!I229+'octobre 2021'!I229+'novembre 2021'!I229+'décembre 2021'!I229</f>
        <v>166</v>
      </c>
    </row>
    <row r="230" spans="1:9" ht="15">
      <c r="A230" s="9" t="s">
        <v>191</v>
      </c>
      <c r="B230" s="54">
        <f>'janvier 2021'!B230+'février 2021'!B230+'mars 2021'!B230+'avril 2021'!B230+'mai 2021'!B230+'juin 2021'!B230+'juillet 2021'!B230+'aout 2021'!B230+'septembre 2021'!B230+'octobre 2021'!B230+'novembre 2021'!B230+'décembre 2021'!B230</f>
        <v>750</v>
      </c>
      <c r="C230" s="54">
        <f>'janvier 2021'!C230+'février 2021'!C230+'mars 2021'!C230+'avril 2021'!C230+'mai 2021'!C230+'juin 2021'!C230+'juillet 2021'!C230+'aout 2021'!C230+'septembre 2021'!C230+'octobre 2021'!C230+'novembre 2021'!C230+'décembre 2021'!C230</f>
        <v>0</v>
      </c>
      <c r="D230" s="54">
        <f>'janvier 2021'!D230+'février 2021'!D230+'mars 2021'!D230+'avril 2021'!D230+'mai 2021'!D230+'juin 2021'!D230+'juillet 2021'!D230+'aout 2021'!D230+'septembre 2021'!D230+'octobre 2021'!D230+'novembre 2021'!D230+'décembre 2021'!D230</f>
        <v>0</v>
      </c>
      <c r="E230" s="54">
        <f>'janvier 2021'!E230+'février 2021'!E230+'mars 2021'!E230+'avril 2021'!E230+'mai 2021'!E230+'juin 2021'!E230+'juillet 2021'!E230+'aout 2021'!E230+'septembre 2021'!E230+'octobre 2021'!E230+'novembre 2021'!E230+'décembre 2021'!E230</f>
        <v>0</v>
      </c>
      <c r="F230" s="54">
        <f>'janvier 2021'!F230+'février 2021'!F230+'mars 2021'!F230+'avril 2021'!F230+'mai 2021'!F230+'juin 2021'!F230+'juillet 2021'!F230+'aout 2021'!F230+'septembre 2021'!F230+'octobre 2021'!F230+'novembre 2021'!F230+'décembre 2021'!F230</f>
        <v>0</v>
      </c>
      <c r="G230" s="54">
        <f>'janvier 2021'!G230+'février 2021'!G230+'mars 2021'!G230+'avril 2021'!G230+'mai 2021'!G230+'juin 2021'!G230+'juillet 2021'!G230+'aout 2021'!G230+'septembre 2021'!G230+'octobre 2021'!G230+'novembre 2021'!G230+'décembre 2021'!G230</f>
        <v>0</v>
      </c>
      <c r="H230" s="54"/>
      <c r="I230" s="73">
        <f>'janvier 2021'!I230+'février 2021'!I230+'mars 2021'!I230+'avril 2021'!I230+'mai 2021'!I230+'juin 2021'!I230+'juillet 2021'!I230+'aout 2021'!I230+'septembre 2021'!I230+'octobre 2021'!I230+'novembre 2021'!I230+'décembre 2021'!I230</f>
        <v>750</v>
      </c>
    </row>
    <row r="231" spans="1:9" ht="15">
      <c r="A231" s="9" t="s">
        <v>190</v>
      </c>
      <c r="B231" s="54">
        <f>'janvier 2021'!B231+'février 2021'!B231+'mars 2021'!B231+'avril 2021'!B231+'mai 2021'!B231+'juin 2021'!B231+'juillet 2021'!B231+'aout 2021'!B231+'septembre 2021'!B231+'octobre 2021'!B231+'novembre 2021'!B231+'décembre 2021'!B231</f>
        <v>0</v>
      </c>
      <c r="C231" s="54">
        <f>'janvier 2021'!C231+'février 2021'!C231+'mars 2021'!C231+'avril 2021'!C231+'mai 2021'!C231+'juin 2021'!C231+'juillet 2021'!C231+'aout 2021'!C231+'septembre 2021'!C231+'octobre 2021'!C231+'novembre 2021'!C231+'décembre 2021'!C231</f>
        <v>0</v>
      </c>
      <c r="D231" s="54">
        <f>'janvier 2021'!D231+'février 2021'!D231+'mars 2021'!D231+'avril 2021'!D231+'mai 2021'!D231+'juin 2021'!D231+'juillet 2021'!D231+'aout 2021'!D231+'septembre 2021'!D231+'octobre 2021'!D231+'novembre 2021'!D231+'décembre 2021'!D231</f>
        <v>432</v>
      </c>
      <c r="E231" s="54">
        <f>'janvier 2021'!E231+'février 2021'!E231+'mars 2021'!E231+'avril 2021'!E231+'mai 2021'!E231+'juin 2021'!E231+'juillet 2021'!E231+'aout 2021'!E231+'septembre 2021'!E231+'octobre 2021'!E231+'novembre 2021'!E231+'décembre 2021'!E231</f>
        <v>0</v>
      </c>
      <c r="F231" s="54">
        <f>'janvier 2021'!F231+'février 2021'!F231+'mars 2021'!F231+'avril 2021'!F231+'mai 2021'!F231+'juin 2021'!F231+'juillet 2021'!F231+'aout 2021'!F231+'septembre 2021'!F231+'octobre 2021'!F231+'novembre 2021'!F231+'décembre 2021'!F231</f>
        <v>0</v>
      </c>
      <c r="G231" s="54">
        <f>'janvier 2021'!G231+'février 2021'!G231+'mars 2021'!G231+'avril 2021'!G231+'mai 2021'!G231+'juin 2021'!G231+'juillet 2021'!G231+'aout 2021'!G231+'septembre 2021'!G231+'octobre 2021'!G231+'novembre 2021'!G231+'décembre 2021'!G231</f>
        <v>0</v>
      </c>
      <c r="H231" s="54"/>
      <c r="I231" s="73">
        <f>'janvier 2021'!I231+'février 2021'!I231+'mars 2021'!I231+'avril 2021'!I231+'mai 2021'!I231+'juin 2021'!I231+'juillet 2021'!I231+'aout 2021'!I231+'septembre 2021'!I231+'octobre 2021'!I231+'novembre 2021'!I231+'décembre 2021'!I231</f>
        <v>432</v>
      </c>
    </row>
    <row r="232" spans="1:9" ht="15">
      <c r="A232" s="9" t="s">
        <v>206</v>
      </c>
      <c r="B232" s="54">
        <f>'janvier 2021'!B232+'février 2021'!B232+'mars 2021'!B232+'avril 2021'!B232+'mai 2021'!B232+'juin 2021'!B232+'juillet 2021'!B232+'aout 2021'!B232+'septembre 2021'!B232+'octobre 2021'!B232+'novembre 2021'!B232+'décembre 2021'!B232</f>
        <v>0</v>
      </c>
      <c r="C232" s="54">
        <f>'janvier 2021'!C232+'février 2021'!C232+'mars 2021'!C232+'avril 2021'!C232+'mai 2021'!C232+'juin 2021'!C232+'juillet 2021'!C232+'aout 2021'!C232+'septembre 2021'!C232+'octobre 2021'!C232+'novembre 2021'!C232+'décembre 2021'!C232</f>
        <v>0</v>
      </c>
      <c r="D232" s="54">
        <f>'janvier 2021'!D232+'février 2021'!D232+'mars 2021'!D232+'avril 2021'!D232+'mai 2021'!D232+'juin 2021'!D232+'juillet 2021'!D232+'aout 2021'!D232+'septembre 2021'!D232+'octobre 2021'!D232+'novembre 2021'!D232+'décembre 2021'!D232</f>
        <v>1920</v>
      </c>
      <c r="E232" s="54">
        <f>'janvier 2021'!E232+'février 2021'!E232+'mars 2021'!E232+'avril 2021'!E232+'mai 2021'!E232+'juin 2021'!E232+'juillet 2021'!E232+'aout 2021'!E232+'septembre 2021'!E232+'octobre 2021'!E232+'novembre 2021'!E232+'décembre 2021'!E232</f>
        <v>0</v>
      </c>
      <c r="F232" s="54">
        <f>'janvier 2021'!F232+'février 2021'!F232+'mars 2021'!F232+'avril 2021'!F232+'mai 2021'!F232+'juin 2021'!F232+'juillet 2021'!F232+'aout 2021'!F232+'septembre 2021'!F232+'octobre 2021'!F232+'novembre 2021'!F232+'décembre 2021'!F232</f>
        <v>0</v>
      </c>
      <c r="G232" s="54">
        <f>'janvier 2021'!G232+'février 2021'!G232+'mars 2021'!G232+'avril 2021'!G232+'mai 2021'!G232+'juin 2021'!G232+'juillet 2021'!G232+'aout 2021'!G232+'septembre 2021'!G232+'octobre 2021'!G232+'novembre 2021'!G232+'décembre 2021'!G232</f>
        <v>0</v>
      </c>
      <c r="H232" s="54"/>
      <c r="I232" s="73">
        <f>'janvier 2021'!I232+'février 2021'!I232+'mars 2021'!I232+'avril 2021'!I232+'mai 2021'!I232+'juin 2021'!I232+'juillet 2021'!I232+'aout 2021'!I232+'septembre 2021'!I232+'octobre 2021'!I232+'novembre 2021'!I232+'décembre 2021'!I232</f>
        <v>1920</v>
      </c>
    </row>
    <row r="233" spans="1:9" ht="15">
      <c r="A233" s="9" t="s">
        <v>213</v>
      </c>
      <c r="B233" s="54">
        <f>'janvier 2021'!B233+'février 2021'!B233+'mars 2021'!B233+'avril 2021'!B233+'mai 2021'!B233+'juin 2021'!B233+'juillet 2021'!B233+'aout 2021'!B233+'septembre 2021'!B233+'octobre 2021'!B233+'novembre 2021'!B233+'décembre 2021'!B233</f>
        <v>5978.4</v>
      </c>
      <c r="C233" s="54">
        <f>'janvier 2021'!C233+'février 2021'!C233+'mars 2021'!C233+'avril 2021'!C233+'mai 2021'!C233+'juin 2021'!C233+'juillet 2021'!C233+'aout 2021'!C233+'septembre 2021'!C233+'octobre 2021'!C233+'novembre 2021'!C233+'décembre 2021'!C233</f>
        <v>0</v>
      </c>
      <c r="D233" s="54">
        <f>'janvier 2021'!D233+'février 2021'!D233+'mars 2021'!D233+'avril 2021'!D233+'mai 2021'!D233+'juin 2021'!D233+'juillet 2021'!D233+'aout 2021'!D233+'septembre 2021'!D233+'octobre 2021'!D233+'novembre 2021'!D233+'décembre 2021'!D233</f>
        <v>0</v>
      </c>
      <c r="E233" s="54">
        <f>'janvier 2021'!E233+'février 2021'!E233+'mars 2021'!E233+'avril 2021'!E233+'mai 2021'!E233+'juin 2021'!E233+'juillet 2021'!E233+'aout 2021'!E233+'septembre 2021'!E233+'octobre 2021'!E233+'novembre 2021'!E233+'décembre 2021'!E233</f>
        <v>0</v>
      </c>
      <c r="F233" s="54">
        <f>'janvier 2021'!F233+'février 2021'!F233+'mars 2021'!F233+'avril 2021'!F233+'mai 2021'!F233+'juin 2021'!F233+'juillet 2021'!F233+'aout 2021'!F233+'septembre 2021'!F233+'octobre 2021'!F233+'novembre 2021'!F233+'décembre 2021'!F233</f>
        <v>0</v>
      </c>
      <c r="G233" s="54">
        <f>'janvier 2021'!G233+'février 2021'!G233+'mars 2021'!G233+'avril 2021'!G233+'mai 2021'!G233+'juin 2021'!G233+'juillet 2021'!G233+'aout 2021'!G233+'septembre 2021'!G233+'octobre 2021'!G233+'novembre 2021'!G233+'décembre 2021'!G233</f>
        <v>0</v>
      </c>
      <c r="H233" s="54"/>
      <c r="I233" s="73">
        <f>'janvier 2021'!I233+'février 2021'!I233+'mars 2021'!I233+'avril 2021'!I233+'mai 2021'!I233+'juin 2021'!I233+'juillet 2021'!I233+'aout 2021'!I233+'septembre 2021'!I233+'octobre 2021'!I233+'novembre 2021'!I233+'décembre 2021'!I233</f>
        <v>5978.4</v>
      </c>
    </row>
    <row r="234" spans="1:9" ht="15">
      <c r="A234" s="9"/>
      <c r="B234" s="54">
        <f>'janvier 2021'!B234+'février 2021'!B234+'mars 2021'!B234+'avril 2021'!B234+'mai 2021'!B234+'juin 2021'!B234+'juillet 2021'!B234+'aout 2021'!B234+'septembre 2021'!B234+'octobre 2021'!B234+'novembre 2021'!B234+'décembre 2021'!B234</f>
        <v>0</v>
      </c>
      <c r="C234" s="54">
        <f>'janvier 2021'!C234+'février 2021'!C234+'mars 2021'!C234+'avril 2021'!C234+'mai 2021'!C234+'juin 2021'!C234+'juillet 2021'!C234+'aout 2021'!C234+'septembre 2021'!C234+'octobre 2021'!C234+'novembre 2021'!C234+'décembre 2021'!C234</f>
        <v>0</v>
      </c>
      <c r="D234" s="54">
        <f>'janvier 2021'!D234+'février 2021'!D234+'mars 2021'!D234+'avril 2021'!D234+'mai 2021'!D234+'juin 2021'!D234+'juillet 2021'!D234+'aout 2021'!D234+'septembre 2021'!D234+'octobre 2021'!D234+'novembre 2021'!D234+'décembre 2021'!D234</f>
        <v>0</v>
      </c>
      <c r="E234" s="54">
        <f>'janvier 2021'!E234+'février 2021'!E234+'mars 2021'!E234+'avril 2021'!E234+'mai 2021'!E234+'juin 2021'!E234+'juillet 2021'!E234+'aout 2021'!E234+'septembre 2021'!E234+'octobre 2021'!E234+'novembre 2021'!E234+'décembre 2021'!E234</f>
        <v>0</v>
      </c>
      <c r="F234" s="54">
        <f>'janvier 2021'!F234+'février 2021'!F234+'mars 2021'!F234+'avril 2021'!F234+'mai 2021'!F234+'juin 2021'!F234+'juillet 2021'!F234+'aout 2021'!F234+'septembre 2021'!F234+'octobre 2021'!F234+'novembre 2021'!F234+'décembre 2021'!F234</f>
        <v>0</v>
      </c>
      <c r="G234" s="54">
        <f>'janvier 2021'!G234+'février 2021'!G234+'mars 2021'!G234+'avril 2021'!G234+'mai 2021'!G234+'juin 2021'!G234+'juillet 2021'!G234+'aout 2021'!G234+'septembre 2021'!G234+'octobre 2021'!G234+'novembre 2021'!G234+'décembre 2021'!G234</f>
        <v>0</v>
      </c>
      <c r="H234" s="54"/>
      <c r="I234" s="73">
        <f>'janvier 2021'!I234+'février 2021'!I234+'mars 2021'!I234+'avril 2021'!I234+'mai 2021'!I234+'juin 2021'!I234+'juillet 2021'!I234+'aout 2021'!I234+'septembre 2021'!I234+'octobre 2021'!I234+'novembre 2021'!I234+'décembre 2021'!I234</f>
        <v>0</v>
      </c>
    </row>
    <row r="235" spans="1:9" ht="15">
      <c r="A235" s="9"/>
      <c r="B235" s="54">
        <f>'janvier 2021'!B235+'février 2021'!B235+'mars 2021'!B235+'avril 2021'!B235+'mai 2021'!B235+'juin 2021'!B235+'juillet 2021'!B235+'aout 2021'!B235+'septembre 2021'!B235+'octobre 2021'!B235+'novembre 2021'!B235+'décembre 2021'!B235</f>
        <v>0</v>
      </c>
      <c r="C235" s="54">
        <f>'janvier 2021'!C235+'février 2021'!C235+'mars 2021'!C235+'avril 2021'!C235+'mai 2021'!C235+'juin 2021'!C235+'juillet 2021'!C235+'aout 2021'!C235+'septembre 2021'!C235+'octobre 2021'!C235+'novembre 2021'!C235+'décembre 2021'!C235</f>
        <v>0</v>
      </c>
      <c r="D235" s="54">
        <f>'janvier 2021'!D235+'février 2021'!D235+'mars 2021'!D235+'avril 2021'!D235+'mai 2021'!D235+'juin 2021'!D235+'juillet 2021'!D235+'aout 2021'!D235+'septembre 2021'!D235+'octobre 2021'!D235+'novembre 2021'!D235+'décembre 2021'!D235</f>
        <v>0</v>
      </c>
      <c r="E235" s="54">
        <f>'janvier 2021'!E235+'février 2021'!E235+'mars 2021'!E235+'avril 2021'!E235+'mai 2021'!E235+'juin 2021'!E235+'juillet 2021'!E235+'aout 2021'!E235+'septembre 2021'!E235+'octobre 2021'!E235+'novembre 2021'!E235+'décembre 2021'!E235</f>
        <v>0</v>
      </c>
      <c r="F235" s="54">
        <f>'janvier 2021'!F235+'février 2021'!F235+'mars 2021'!F235+'avril 2021'!F235+'mai 2021'!F235+'juin 2021'!F235+'juillet 2021'!F235+'aout 2021'!F235+'septembre 2021'!F235+'octobre 2021'!F235+'novembre 2021'!F235+'décembre 2021'!F235</f>
        <v>0</v>
      </c>
      <c r="G235" s="54">
        <f>'janvier 2021'!G235+'février 2021'!G235+'mars 2021'!G235+'avril 2021'!G235+'mai 2021'!G235+'juin 2021'!G235+'juillet 2021'!G235+'aout 2021'!G235+'septembre 2021'!G235+'octobre 2021'!G235+'novembre 2021'!G235+'décembre 2021'!G235</f>
        <v>0</v>
      </c>
      <c r="H235" s="54"/>
      <c r="I235" s="73">
        <f>'janvier 2021'!I235+'février 2021'!I235+'mars 2021'!I235+'avril 2021'!I235+'mai 2021'!I235+'juin 2021'!I235+'juillet 2021'!I235+'aout 2021'!I235+'septembre 2021'!I235+'octobre 2021'!I235+'novembre 2021'!I235+'décembre 2021'!I235</f>
        <v>0</v>
      </c>
    </row>
    <row r="236" spans="1:9" ht="15">
      <c r="A236" s="9"/>
      <c r="B236" s="54">
        <f>'janvier 2021'!B236+'février 2021'!B236+'mars 2021'!B236+'avril 2021'!B236+'mai 2021'!B236+'juin 2021'!B236+'juillet 2021'!B236+'aout 2021'!B236+'septembre 2021'!B236+'octobre 2021'!B236+'novembre 2021'!B236+'décembre 2021'!B236</f>
        <v>0</v>
      </c>
      <c r="C236" s="54">
        <f>'janvier 2021'!C236+'février 2021'!C236+'mars 2021'!C236+'avril 2021'!C236+'mai 2021'!C236+'juin 2021'!C236+'juillet 2021'!C236+'aout 2021'!C236+'septembre 2021'!C236+'octobre 2021'!C236+'novembre 2021'!C236+'décembre 2021'!C236</f>
        <v>0</v>
      </c>
      <c r="D236" s="54">
        <f>'janvier 2021'!D236+'février 2021'!D236+'mars 2021'!D236+'avril 2021'!D236+'mai 2021'!D236+'juin 2021'!D236+'juillet 2021'!D236+'aout 2021'!D236+'septembre 2021'!D236+'octobre 2021'!D236+'novembre 2021'!D236+'décembre 2021'!D236</f>
        <v>0</v>
      </c>
      <c r="E236" s="54">
        <f>'janvier 2021'!E236+'février 2021'!E236+'mars 2021'!E236+'avril 2021'!E236+'mai 2021'!E236+'juin 2021'!E236+'juillet 2021'!E236+'aout 2021'!E236+'septembre 2021'!E236+'octobre 2021'!E236+'novembre 2021'!E236+'décembre 2021'!E236</f>
        <v>0</v>
      </c>
      <c r="F236" s="54">
        <f>'janvier 2021'!F236+'février 2021'!F236+'mars 2021'!F236+'avril 2021'!F236+'mai 2021'!F236+'juin 2021'!F236+'juillet 2021'!F236+'aout 2021'!F236+'septembre 2021'!F236+'octobre 2021'!F236+'novembre 2021'!F236+'décembre 2021'!F236</f>
        <v>0</v>
      </c>
      <c r="G236" s="54">
        <f>'janvier 2021'!G236+'février 2021'!G236+'mars 2021'!G236+'avril 2021'!G236+'mai 2021'!G236+'juin 2021'!G236+'juillet 2021'!G236+'aout 2021'!G236+'septembre 2021'!G236+'octobre 2021'!G236+'novembre 2021'!G236+'décembre 2021'!G236</f>
        <v>0</v>
      </c>
      <c r="H236" s="54"/>
      <c r="I236" s="73">
        <f>'janvier 2021'!I236+'février 2021'!I236+'mars 2021'!I236+'avril 2021'!I236+'mai 2021'!I236+'juin 2021'!I236+'juillet 2021'!I236+'aout 2021'!I236+'septembre 2021'!I236+'octobre 2021'!I236+'novembre 2021'!I236+'décembre 2021'!I236</f>
        <v>0</v>
      </c>
    </row>
    <row r="237" spans="1:9" ht="15">
      <c r="A237" s="9"/>
      <c r="B237" s="54">
        <f>'janvier 2021'!B237+'février 2021'!B237+'mars 2021'!B237+'avril 2021'!B237+'mai 2021'!B237+'juin 2021'!B237+'juillet 2021'!B237+'aout 2021'!B237+'septembre 2021'!B237+'octobre 2021'!B237+'novembre 2021'!B237+'décembre 2021'!B237</f>
        <v>0</v>
      </c>
      <c r="C237" s="54">
        <f>'janvier 2021'!C237+'février 2021'!C237+'mars 2021'!C237+'avril 2021'!C237+'mai 2021'!C237+'juin 2021'!C237+'juillet 2021'!C237+'aout 2021'!C237+'septembre 2021'!C237+'octobre 2021'!C237+'novembre 2021'!C237+'décembre 2021'!C237</f>
        <v>0</v>
      </c>
      <c r="D237" s="54">
        <f>'janvier 2021'!D237+'février 2021'!D237+'mars 2021'!D237+'avril 2021'!D237+'mai 2021'!D237+'juin 2021'!D237+'juillet 2021'!D237+'aout 2021'!D237+'septembre 2021'!D237+'octobre 2021'!D237+'novembre 2021'!D237+'décembre 2021'!D237</f>
        <v>0</v>
      </c>
      <c r="E237" s="54">
        <f>'janvier 2021'!E237+'février 2021'!E237+'mars 2021'!E237+'avril 2021'!E237+'mai 2021'!E237+'juin 2021'!E237+'juillet 2021'!E237+'aout 2021'!E237+'septembre 2021'!E237+'octobre 2021'!E237+'novembre 2021'!E237+'décembre 2021'!E237</f>
        <v>0</v>
      </c>
      <c r="F237" s="54">
        <f>'janvier 2021'!F237+'février 2021'!F237+'mars 2021'!F237+'avril 2021'!F237+'mai 2021'!F237+'juin 2021'!F237+'juillet 2021'!F237+'aout 2021'!F237+'septembre 2021'!F237+'octobre 2021'!F237+'novembre 2021'!F237+'décembre 2021'!F237</f>
        <v>0</v>
      </c>
      <c r="G237" s="54">
        <f>'janvier 2021'!G237+'février 2021'!G237+'mars 2021'!G237+'avril 2021'!G237+'mai 2021'!G237+'juin 2021'!G237+'juillet 2021'!G237+'aout 2021'!G237+'septembre 2021'!G237+'octobre 2021'!G237+'novembre 2021'!G237+'décembre 2021'!G237</f>
        <v>0</v>
      </c>
      <c r="H237" s="54"/>
      <c r="I237" s="73">
        <f>'janvier 2021'!I237+'février 2021'!I237+'mars 2021'!I237+'avril 2021'!I237+'mai 2021'!I237+'juin 2021'!I237+'juillet 2021'!I237+'aout 2021'!I237+'septembre 2021'!I237+'octobre 2021'!I237+'novembre 2021'!I237+'décembre 2021'!I237</f>
        <v>0</v>
      </c>
    </row>
    <row r="238" spans="1:9" ht="15">
      <c r="A238" s="9"/>
      <c r="B238" s="54">
        <f>'janvier 2021'!B238+'février 2021'!B238+'mars 2021'!B238+'avril 2021'!B238+'mai 2021'!B238+'juin 2021'!B238+'juillet 2021'!B238+'aout 2021'!B238+'septembre 2021'!B238+'octobre 2021'!B238+'novembre 2021'!B238+'décembre 2021'!B238</f>
        <v>0</v>
      </c>
      <c r="C238" s="54">
        <f>'janvier 2021'!C238+'février 2021'!C238+'mars 2021'!C238+'avril 2021'!C238+'mai 2021'!C238+'juin 2021'!C238+'juillet 2021'!C238+'aout 2021'!C238+'septembre 2021'!C238+'octobre 2021'!C238+'novembre 2021'!C238+'décembre 2021'!C238</f>
        <v>0</v>
      </c>
      <c r="D238" s="54">
        <f>'janvier 2021'!D238+'février 2021'!D238+'mars 2021'!D238+'avril 2021'!D238+'mai 2021'!D238+'juin 2021'!D238+'juillet 2021'!D238+'aout 2021'!D238+'septembre 2021'!D238+'octobre 2021'!D238+'novembre 2021'!D238+'décembre 2021'!D238</f>
        <v>0</v>
      </c>
      <c r="E238" s="54">
        <f>'janvier 2021'!E238+'février 2021'!E238+'mars 2021'!E238+'avril 2021'!E238+'mai 2021'!E238+'juin 2021'!E238+'juillet 2021'!E238+'aout 2021'!E238+'septembre 2021'!E238+'octobre 2021'!E238+'novembre 2021'!E238+'décembre 2021'!E238</f>
        <v>0</v>
      </c>
      <c r="F238" s="54">
        <f>'janvier 2021'!F238+'février 2021'!F238+'mars 2021'!F238+'avril 2021'!F238+'mai 2021'!F238+'juin 2021'!F238+'juillet 2021'!F238+'aout 2021'!F238+'septembre 2021'!F238+'octobre 2021'!F238+'novembre 2021'!F238+'décembre 2021'!F238</f>
        <v>0</v>
      </c>
      <c r="G238" s="54">
        <f>'janvier 2021'!G238+'février 2021'!G238+'mars 2021'!G238+'avril 2021'!G238+'mai 2021'!G238+'juin 2021'!G238+'juillet 2021'!G238+'aout 2021'!G238+'septembre 2021'!G238+'octobre 2021'!G238+'novembre 2021'!G238+'décembre 2021'!G238</f>
        <v>0</v>
      </c>
      <c r="H238" s="54"/>
      <c r="I238" s="73">
        <f>'janvier 2021'!I238+'février 2021'!I238+'mars 2021'!I238+'avril 2021'!I238+'mai 2021'!I238+'juin 2021'!I238+'juillet 2021'!I238+'aout 2021'!I238+'septembre 2021'!I238+'octobre 2021'!I238+'novembre 2021'!I238+'décembre 2021'!I238</f>
        <v>0</v>
      </c>
    </row>
    <row r="239" spans="1:9" ht="15">
      <c r="A239" s="9"/>
      <c r="B239" s="54">
        <f>'janvier 2021'!B239+'février 2021'!B239+'mars 2021'!B239+'avril 2021'!B239+'mai 2021'!B239+'juin 2021'!B239+'juillet 2021'!B239+'aout 2021'!B239+'septembre 2021'!B239+'octobre 2021'!B239+'novembre 2021'!B239+'décembre 2021'!B239</f>
        <v>0</v>
      </c>
      <c r="C239" s="54">
        <f>'janvier 2021'!C239+'février 2021'!C239+'mars 2021'!C239+'avril 2021'!C239+'mai 2021'!C239+'juin 2021'!C239+'juillet 2021'!C239+'aout 2021'!C239+'septembre 2021'!C239+'octobre 2021'!C239+'novembre 2021'!C239+'décembre 2021'!C239</f>
        <v>0</v>
      </c>
      <c r="D239" s="54">
        <f>'janvier 2021'!D239+'février 2021'!D239+'mars 2021'!D239+'avril 2021'!D239+'mai 2021'!D239+'juin 2021'!D239+'juillet 2021'!D239+'aout 2021'!D239+'septembre 2021'!D239+'octobre 2021'!D239+'novembre 2021'!D239+'décembre 2021'!D239</f>
        <v>0</v>
      </c>
      <c r="E239" s="54">
        <f>'janvier 2021'!E239+'février 2021'!E239+'mars 2021'!E239+'avril 2021'!E239+'mai 2021'!E239+'juin 2021'!E239+'juillet 2021'!E239+'aout 2021'!E239+'septembre 2021'!E239+'octobre 2021'!E239+'novembre 2021'!E239+'décembre 2021'!E239</f>
        <v>0</v>
      </c>
      <c r="F239" s="54">
        <f>'janvier 2021'!F239+'février 2021'!F239+'mars 2021'!F239+'avril 2021'!F239+'mai 2021'!F239+'juin 2021'!F239+'juillet 2021'!F239+'aout 2021'!F239+'septembre 2021'!F239+'octobre 2021'!F239+'novembre 2021'!F239+'décembre 2021'!F239</f>
        <v>0</v>
      </c>
      <c r="G239" s="54">
        <f>'janvier 2021'!G239+'février 2021'!G239+'mars 2021'!G239+'avril 2021'!G239+'mai 2021'!G239+'juin 2021'!G239+'juillet 2021'!G239+'aout 2021'!G239+'septembre 2021'!G239+'octobre 2021'!G239+'novembre 2021'!G239+'décembre 2021'!G239</f>
        <v>0</v>
      </c>
      <c r="H239" s="54"/>
      <c r="I239" s="73">
        <f>'janvier 2021'!I239+'février 2021'!I239+'mars 2021'!I239+'avril 2021'!I239+'mai 2021'!I239+'juin 2021'!I239+'juillet 2021'!I239+'aout 2021'!I239+'septembre 2021'!I239+'octobre 2021'!I239+'novembre 2021'!I239+'décembre 2021'!I239</f>
        <v>0</v>
      </c>
    </row>
    <row r="240" spans="1:9" ht="15">
      <c r="A240" s="9"/>
      <c r="B240" s="54">
        <f>'janvier 2021'!B240+'février 2021'!B240+'mars 2021'!B240+'avril 2021'!B240+'mai 2021'!B240+'juin 2021'!B240+'juillet 2021'!B240+'aout 2021'!B240+'septembre 2021'!B240+'octobre 2021'!B240+'novembre 2021'!B240+'décembre 2021'!B240</f>
        <v>0</v>
      </c>
      <c r="C240" s="54">
        <f>'janvier 2021'!C240+'février 2021'!C240+'mars 2021'!C240+'avril 2021'!C240+'mai 2021'!C240+'juin 2021'!C240+'juillet 2021'!C240+'aout 2021'!C240+'septembre 2021'!C240+'octobre 2021'!C240+'novembre 2021'!C240+'décembre 2021'!C240</f>
        <v>0</v>
      </c>
      <c r="D240" s="54">
        <f>'janvier 2021'!D240+'février 2021'!D240+'mars 2021'!D240+'avril 2021'!D240+'mai 2021'!D240+'juin 2021'!D240+'juillet 2021'!D240+'aout 2021'!D240+'septembre 2021'!D240+'octobre 2021'!D240+'novembre 2021'!D240+'décembre 2021'!D240</f>
        <v>0</v>
      </c>
      <c r="E240" s="54">
        <f>'janvier 2021'!E240+'février 2021'!E240+'mars 2021'!E240+'avril 2021'!E240+'mai 2021'!E240+'juin 2021'!E240+'juillet 2021'!E240+'aout 2021'!E240+'septembre 2021'!E240+'octobre 2021'!E240+'novembre 2021'!E240+'décembre 2021'!E240</f>
        <v>0</v>
      </c>
      <c r="F240" s="54">
        <f>'janvier 2021'!F240+'février 2021'!F240+'mars 2021'!F240+'avril 2021'!F240+'mai 2021'!F240+'juin 2021'!F240+'juillet 2021'!F240+'aout 2021'!F240+'septembre 2021'!F240+'octobre 2021'!F240+'novembre 2021'!F240+'décembre 2021'!F240</f>
        <v>0</v>
      </c>
      <c r="G240" s="54">
        <f>'janvier 2021'!G240+'février 2021'!G240+'mars 2021'!G240+'avril 2021'!G240+'mai 2021'!G240+'juin 2021'!G240+'juillet 2021'!G240+'aout 2021'!G240+'septembre 2021'!G240+'octobre 2021'!G240+'novembre 2021'!G240+'décembre 2021'!G240</f>
        <v>0</v>
      </c>
      <c r="H240" s="54"/>
      <c r="I240" s="73">
        <f>'janvier 2021'!I240+'février 2021'!I240+'mars 2021'!I240+'avril 2021'!I240+'mai 2021'!I240+'juin 2021'!I240+'juillet 2021'!I240+'aout 2021'!I240+'septembre 2021'!I240+'octobre 2021'!I240+'novembre 2021'!I240+'décembre 2021'!I240</f>
        <v>0</v>
      </c>
    </row>
    <row r="241" spans="1:9" ht="15">
      <c r="A241" s="9"/>
      <c r="B241" s="54">
        <f>'janvier 2021'!B241+'février 2021'!B241+'mars 2021'!B241+'avril 2021'!B241+'mai 2021'!B241+'juin 2021'!B241+'juillet 2021'!B241+'aout 2021'!B241+'septembre 2021'!B241+'octobre 2021'!B241+'novembre 2021'!B241+'décembre 2021'!B241</f>
        <v>0</v>
      </c>
      <c r="C241" s="54">
        <f>'janvier 2021'!C241+'février 2021'!C241+'mars 2021'!C241+'avril 2021'!C241+'mai 2021'!C241+'juin 2021'!C241+'juillet 2021'!C241+'aout 2021'!C241+'septembre 2021'!C241+'octobre 2021'!C241+'novembre 2021'!C241+'décembre 2021'!C241</f>
        <v>0</v>
      </c>
      <c r="D241" s="54">
        <f>'janvier 2021'!D241+'février 2021'!D241+'mars 2021'!D241+'avril 2021'!D241+'mai 2021'!D241+'juin 2021'!D241+'juillet 2021'!D241+'aout 2021'!D241+'septembre 2021'!D241+'octobre 2021'!D241+'novembre 2021'!D241+'décembre 2021'!D241</f>
        <v>0</v>
      </c>
      <c r="E241" s="54">
        <f>'janvier 2021'!E241+'février 2021'!E241+'mars 2021'!E241+'avril 2021'!E241+'mai 2021'!E241+'juin 2021'!E241+'juillet 2021'!E241+'aout 2021'!E241+'septembre 2021'!E241+'octobre 2021'!E241+'novembre 2021'!E241+'décembre 2021'!E241</f>
        <v>0</v>
      </c>
      <c r="F241" s="54">
        <f>'janvier 2021'!F241+'février 2021'!F241+'mars 2021'!F241+'avril 2021'!F241+'mai 2021'!F241+'juin 2021'!F241+'juillet 2021'!F241+'aout 2021'!F241+'septembre 2021'!F241+'octobre 2021'!F241+'novembre 2021'!F241+'décembre 2021'!F241</f>
        <v>0</v>
      </c>
      <c r="G241" s="54">
        <f>'janvier 2021'!G241+'février 2021'!G241+'mars 2021'!G241+'avril 2021'!G241+'mai 2021'!G241+'juin 2021'!G241+'juillet 2021'!G241+'aout 2021'!G241+'septembre 2021'!G241+'octobre 2021'!G241+'novembre 2021'!G241+'décembre 2021'!G241</f>
        <v>0</v>
      </c>
      <c r="H241" s="54"/>
      <c r="I241" s="73">
        <f>'janvier 2021'!I241+'février 2021'!I241+'mars 2021'!I241+'avril 2021'!I241+'mai 2021'!I241+'juin 2021'!I241+'juillet 2021'!I241+'aout 2021'!I241+'septembre 2021'!I241+'octobre 2021'!I241+'novembre 2021'!I241+'décembre 2021'!I241</f>
        <v>0</v>
      </c>
    </row>
    <row r="242" spans="1:9" ht="15">
      <c r="A242" s="9"/>
      <c r="B242" s="54">
        <f>'janvier 2021'!B242+'février 2021'!B242+'mars 2021'!B242+'avril 2021'!B242+'mai 2021'!B242+'juin 2021'!B242+'juillet 2021'!B242+'aout 2021'!B242+'septembre 2021'!B242+'octobre 2021'!B242+'novembre 2021'!B242+'décembre 2021'!B242</f>
        <v>0</v>
      </c>
      <c r="C242" s="54">
        <f>'janvier 2021'!C242+'février 2021'!C242+'mars 2021'!C242+'avril 2021'!C242+'mai 2021'!C242+'juin 2021'!C242+'juillet 2021'!C242+'aout 2021'!C242+'septembre 2021'!C242+'octobre 2021'!C242+'novembre 2021'!C242+'décembre 2021'!C242</f>
        <v>0</v>
      </c>
      <c r="D242" s="54">
        <f>'janvier 2021'!D242+'février 2021'!D242+'mars 2021'!D242+'avril 2021'!D242+'mai 2021'!D242+'juin 2021'!D242+'juillet 2021'!D242+'aout 2021'!D242+'septembre 2021'!D242+'octobre 2021'!D242+'novembre 2021'!D242+'décembre 2021'!D242</f>
        <v>0</v>
      </c>
      <c r="E242" s="54">
        <f>'janvier 2021'!E242+'février 2021'!E242+'mars 2021'!E242+'avril 2021'!E242+'mai 2021'!E242+'juin 2021'!E242+'juillet 2021'!E242+'aout 2021'!E242+'septembre 2021'!E242+'octobre 2021'!E242+'novembre 2021'!E242+'décembre 2021'!E242</f>
        <v>0</v>
      </c>
      <c r="F242" s="54">
        <f>'janvier 2021'!F242+'février 2021'!F242+'mars 2021'!F242+'avril 2021'!F242+'mai 2021'!F242+'juin 2021'!F242+'juillet 2021'!F242+'aout 2021'!F242+'septembre 2021'!F242+'octobre 2021'!F242+'novembre 2021'!F242+'décembre 2021'!F242</f>
        <v>0</v>
      </c>
      <c r="G242" s="54">
        <f>'janvier 2021'!G242+'février 2021'!G242+'mars 2021'!G242+'avril 2021'!G242+'mai 2021'!G242+'juin 2021'!G242+'juillet 2021'!G242+'aout 2021'!G242+'septembre 2021'!G242+'octobre 2021'!G242+'novembre 2021'!G242+'décembre 2021'!G242</f>
        <v>0</v>
      </c>
      <c r="H242" s="54"/>
      <c r="I242" s="73">
        <f>'janvier 2021'!I242+'février 2021'!I242+'mars 2021'!I242+'avril 2021'!I242+'mai 2021'!I242+'juin 2021'!I242+'juillet 2021'!I242+'aout 2021'!I242+'septembre 2021'!I242+'octobre 2021'!I242+'novembre 2021'!I242+'décembre 2021'!I242</f>
        <v>0</v>
      </c>
    </row>
    <row r="243" spans="1:9" ht="15">
      <c r="A243" s="9"/>
      <c r="B243" s="54">
        <f>'janvier 2021'!B243+'février 2021'!B243+'mars 2021'!B243+'avril 2021'!B243+'mai 2021'!B243+'juin 2021'!B243+'juillet 2021'!B243+'aout 2021'!B243+'septembre 2021'!B243+'octobre 2021'!B243+'novembre 2021'!B243+'décembre 2021'!B243</f>
        <v>0</v>
      </c>
      <c r="C243" s="54">
        <f>'janvier 2021'!C243+'février 2021'!C243+'mars 2021'!C243+'avril 2021'!C243+'mai 2021'!C243+'juin 2021'!C243+'juillet 2021'!C243+'aout 2021'!C243+'septembre 2021'!C243+'octobre 2021'!C243+'novembre 2021'!C243+'décembre 2021'!C243</f>
        <v>0</v>
      </c>
      <c r="D243" s="54">
        <f>'janvier 2021'!D243+'février 2021'!D243+'mars 2021'!D243+'avril 2021'!D243+'mai 2021'!D243+'juin 2021'!D243+'juillet 2021'!D243+'aout 2021'!D243+'septembre 2021'!D243+'octobre 2021'!D243+'novembre 2021'!D243+'décembre 2021'!D243</f>
        <v>0</v>
      </c>
      <c r="E243" s="54">
        <f>'janvier 2021'!E243+'février 2021'!E243+'mars 2021'!E243+'avril 2021'!E243+'mai 2021'!E243+'juin 2021'!E243+'juillet 2021'!E243+'aout 2021'!E243+'septembre 2021'!E243+'octobre 2021'!E243+'novembre 2021'!E243+'décembre 2021'!E243</f>
        <v>0</v>
      </c>
      <c r="F243" s="54">
        <f>'janvier 2021'!F243+'février 2021'!F243+'mars 2021'!F243+'avril 2021'!F243+'mai 2021'!F243+'juin 2021'!F243+'juillet 2021'!F243+'aout 2021'!F243+'septembre 2021'!F243+'octobre 2021'!F243+'novembre 2021'!F243+'décembre 2021'!F243</f>
        <v>0</v>
      </c>
      <c r="G243" s="54">
        <f>'janvier 2021'!G243+'février 2021'!G243+'mars 2021'!G243+'avril 2021'!G243+'mai 2021'!G243+'juin 2021'!G243+'juillet 2021'!G243+'aout 2021'!G243+'septembre 2021'!G243+'octobre 2021'!G243+'novembre 2021'!G243+'décembre 2021'!G243</f>
        <v>0</v>
      </c>
      <c r="H243" s="54"/>
      <c r="I243" s="73">
        <f>'janvier 2021'!I243+'février 2021'!I243+'mars 2021'!I243+'avril 2021'!I243+'mai 2021'!I243+'juin 2021'!I243+'juillet 2021'!I243+'aout 2021'!I243+'septembre 2021'!I243+'octobre 2021'!I243+'novembre 2021'!I243+'décembre 2021'!I243</f>
        <v>0</v>
      </c>
    </row>
    <row r="244" spans="1:9" ht="15">
      <c r="A244" s="9"/>
      <c r="B244" s="54">
        <f>'janvier 2021'!B244+'février 2021'!B244+'mars 2021'!B244+'avril 2021'!B244+'mai 2021'!B244+'juin 2021'!B244+'juillet 2021'!B244+'aout 2021'!B244+'septembre 2021'!B244+'octobre 2021'!B244+'novembre 2021'!B244+'décembre 2021'!B244</f>
        <v>0</v>
      </c>
      <c r="C244" s="54">
        <f>'janvier 2021'!C244+'février 2021'!C244+'mars 2021'!C244+'avril 2021'!C244+'mai 2021'!C244+'juin 2021'!C244+'juillet 2021'!C244+'aout 2021'!C244+'septembre 2021'!C244+'octobre 2021'!C244+'novembre 2021'!C244+'décembre 2021'!C244</f>
        <v>0</v>
      </c>
      <c r="D244" s="54">
        <f>'janvier 2021'!D244+'février 2021'!D244+'mars 2021'!D244+'avril 2021'!D244+'mai 2021'!D244+'juin 2021'!D244+'juillet 2021'!D244+'aout 2021'!D244+'septembre 2021'!D244+'octobre 2021'!D244+'novembre 2021'!D244+'décembre 2021'!D244</f>
        <v>0</v>
      </c>
      <c r="E244" s="54">
        <f>'janvier 2021'!E244+'février 2021'!E244+'mars 2021'!E244+'avril 2021'!E244+'mai 2021'!E244+'juin 2021'!E244+'juillet 2021'!E244+'aout 2021'!E244+'septembre 2021'!E244+'octobre 2021'!E244+'novembre 2021'!E244+'décembre 2021'!E244</f>
        <v>0</v>
      </c>
      <c r="F244" s="54">
        <f>'janvier 2021'!F244+'février 2021'!F244+'mars 2021'!F244+'avril 2021'!F244+'mai 2021'!F244+'juin 2021'!F244+'juillet 2021'!F244+'aout 2021'!F244+'septembre 2021'!F244+'octobre 2021'!F244+'novembre 2021'!F244+'décembre 2021'!F244</f>
        <v>0</v>
      </c>
      <c r="G244" s="54">
        <f>'janvier 2021'!G244+'février 2021'!G244+'mars 2021'!G244+'avril 2021'!G244+'mai 2021'!G244+'juin 2021'!G244+'juillet 2021'!G244+'aout 2021'!G244+'septembre 2021'!G244+'octobre 2021'!G244+'novembre 2021'!G244+'décembre 2021'!G244</f>
        <v>0</v>
      </c>
      <c r="H244" s="54"/>
      <c r="I244" s="73">
        <f>'janvier 2021'!I244+'février 2021'!I244+'mars 2021'!I244+'avril 2021'!I244+'mai 2021'!I244+'juin 2021'!I244+'juillet 2021'!I244+'aout 2021'!I244+'septembre 2021'!I244+'octobre 2021'!I244+'novembre 2021'!I244+'décembre 2021'!I244</f>
        <v>0</v>
      </c>
    </row>
    <row r="245" spans="1:9" ht="15">
      <c r="A245" s="9"/>
      <c r="B245" s="54">
        <f>'janvier 2021'!B245+'février 2021'!B245+'mars 2021'!B245+'avril 2021'!B245+'mai 2021'!B245+'juin 2021'!B245+'juillet 2021'!B245+'aout 2021'!B245+'septembre 2021'!B245+'octobre 2021'!B245+'novembre 2021'!B245+'décembre 2021'!B245</f>
        <v>0</v>
      </c>
      <c r="C245" s="54">
        <f>'janvier 2021'!C245+'février 2021'!C245+'mars 2021'!C245+'avril 2021'!C245+'mai 2021'!C245+'juin 2021'!C245+'juillet 2021'!C245+'aout 2021'!C245+'septembre 2021'!C245+'octobre 2021'!C245+'novembre 2021'!C245+'décembre 2021'!C245</f>
        <v>0</v>
      </c>
      <c r="D245" s="54">
        <f>'janvier 2021'!D245+'février 2021'!D245+'mars 2021'!D245+'avril 2021'!D245+'mai 2021'!D245+'juin 2021'!D245+'juillet 2021'!D245+'aout 2021'!D245+'septembre 2021'!D245+'octobre 2021'!D245+'novembre 2021'!D245+'décembre 2021'!D245</f>
        <v>0</v>
      </c>
      <c r="E245" s="54">
        <f>'janvier 2021'!E245+'février 2021'!E245+'mars 2021'!E245+'avril 2021'!E245+'mai 2021'!E245+'juin 2021'!E245+'juillet 2021'!E245+'aout 2021'!E245+'septembre 2021'!E245+'octobre 2021'!E245+'novembre 2021'!E245+'décembre 2021'!E245</f>
        <v>0</v>
      </c>
      <c r="F245" s="54">
        <f>'janvier 2021'!F245+'février 2021'!F245+'mars 2021'!F245+'avril 2021'!F245+'mai 2021'!F245+'juin 2021'!F245+'juillet 2021'!F245+'aout 2021'!F245+'septembre 2021'!F245+'octobre 2021'!F245+'novembre 2021'!F245+'décembre 2021'!F245</f>
        <v>0</v>
      </c>
      <c r="G245" s="54">
        <f>'janvier 2021'!G245+'février 2021'!G245+'mars 2021'!G245+'avril 2021'!G245+'mai 2021'!G245+'juin 2021'!G245+'juillet 2021'!G245+'aout 2021'!G245+'septembre 2021'!G245+'octobre 2021'!G245+'novembre 2021'!G245+'décembre 2021'!G245</f>
        <v>0</v>
      </c>
      <c r="H245" s="54"/>
      <c r="I245" s="73">
        <f>'janvier 2021'!I245+'février 2021'!I245+'mars 2021'!I245+'avril 2021'!I245+'mai 2021'!I245+'juin 2021'!I245+'juillet 2021'!I245+'aout 2021'!I245+'septembre 2021'!I245+'octobre 2021'!I245+'novembre 2021'!I245+'décembre 2021'!I245</f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f>'janvier 2021'!B248+'février 2021'!B248+'mars 2021'!B248+'avril 2021'!B248+'mai 2021'!B248+'juin 2021'!B248+'juillet 2021'!B248+'aout 2021'!B248+'septembre 2021'!B248+'octobre 2021'!B248+'novembre 2021'!B248+'décembre 2021'!B248</f>
        <v>6894.4</v>
      </c>
      <c r="C248" s="73">
        <f>'janvier 2021'!C248+'février 2021'!C248+'mars 2021'!C248+'avril 2021'!C248+'mai 2021'!C248+'juin 2021'!C248+'juillet 2021'!C248+'aout 2021'!C248+'septembre 2021'!C248+'octobre 2021'!C248+'novembre 2021'!C248+'décembre 2021'!C248</f>
        <v>0</v>
      </c>
      <c r="D248" s="73">
        <f>'janvier 2021'!D248+'février 2021'!D248+'mars 2021'!D248+'avril 2021'!D248+'mai 2021'!D248+'juin 2021'!D248+'juillet 2021'!D248+'aout 2021'!D248+'septembre 2021'!D248+'octobre 2021'!D248+'novembre 2021'!D248+'décembre 2021'!D248</f>
        <v>2172</v>
      </c>
      <c r="E248" s="73">
        <f>'janvier 2021'!E248+'février 2021'!E248+'mars 2021'!E248+'avril 2021'!E248+'mai 2021'!E248+'juin 2021'!E248+'juillet 2021'!E248+'aout 2021'!E248+'septembre 2021'!E248+'octobre 2021'!E248+'novembre 2021'!E248+'décembre 2021'!E248</f>
        <v>0</v>
      </c>
      <c r="F248" s="73">
        <f>'janvier 2021'!F248+'février 2021'!F248+'mars 2021'!F248+'avril 2021'!F248+'mai 2021'!F248+'juin 2021'!F248+'juillet 2021'!F248+'aout 2021'!F248+'septembre 2021'!F248+'octobre 2021'!F248+'novembre 2021'!F248+'décembre 2021'!F248</f>
        <v>0</v>
      </c>
      <c r="G248" s="73">
        <f>'janvier 2021'!G248+'février 2021'!G248+'mars 2021'!G248+'avril 2021'!G248+'mai 2021'!G248+'juin 2021'!G248+'juillet 2021'!G248+'aout 2021'!G248+'septembre 2021'!G248+'octobre 2021'!G248+'novembre 2021'!G248+'décembre 2021'!G248</f>
        <v>0</v>
      </c>
      <c r="H248" s="73"/>
      <c r="I248" s="73">
        <f>'janvier 2021'!I248+'février 2021'!I248+'mars 2021'!I248+'avril 2021'!I248+'mai 2021'!I248+'juin 2021'!I248+'juillet 2021'!I248+'aout 2021'!I248+'septembre 2021'!I248+'octobre 2021'!I248+'novembre 2021'!I248+'décembre 2021'!I248</f>
        <v>9066.4</v>
      </c>
    </row>
    <row r="249" spans="1:9" ht="15">
      <c r="A249" s="6" t="s">
        <v>55</v>
      </c>
      <c r="B249" s="73">
        <f>'janvier 2021'!B249+'février 2021'!B249+'mars 2021'!B249+'avril 2021'!B249+'mai 2021'!B249+'juin 2021'!B249+'juillet 2021'!B249+'aout 2021'!B249+'septembre 2021'!B249+'octobre 2021'!B249+'novembre 2021'!B249+'décembre 2021'!B249</f>
        <v>344.4</v>
      </c>
      <c r="C249" s="73">
        <f>'janvier 2021'!C249+'février 2021'!C249+'mars 2021'!C249+'avril 2021'!C249+'mai 2021'!C249+'juin 2021'!C249+'juillet 2021'!C249+'aout 2021'!C249+'septembre 2021'!C249+'octobre 2021'!C249+'novembre 2021'!C249+'décembre 2021'!C249</f>
        <v>0</v>
      </c>
      <c r="D249" s="73">
        <f>'janvier 2021'!D249+'février 2021'!D249+'mars 2021'!D249+'avril 2021'!D249+'mai 2021'!D249+'juin 2021'!D249+'juillet 2021'!D249+'aout 2021'!D249+'septembre 2021'!D249+'octobre 2021'!D249+'novembre 2021'!D249+'décembre 2021'!D249</f>
        <v>106.19999999999999</v>
      </c>
      <c r="E249" s="73">
        <f>'janvier 2021'!E249+'février 2021'!E249+'mars 2021'!E249+'avril 2021'!E249+'mai 2021'!E249+'juin 2021'!E249+'juillet 2021'!E249+'aout 2021'!E249+'septembre 2021'!E249+'octobre 2021'!E249+'novembre 2021'!E249+'décembre 2021'!E249</f>
        <v>0</v>
      </c>
      <c r="F249" s="73">
        <f>'janvier 2021'!F249+'février 2021'!F249+'mars 2021'!F249+'avril 2021'!F249+'mai 2021'!F249+'juin 2021'!F249+'juillet 2021'!F249+'aout 2021'!F249+'septembre 2021'!F249+'octobre 2021'!F249+'novembre 2021'!F249+'décembre 2021'!F249</f>
        <v>0</v>
      </c>
      <c r="G249" s="73">
        <f>'janvier 2021'!G249+'février 2021'!G249+'mars 2021'!G249+'avril 2021'!G249+'mai 2021'!G249+'juin 2021'!G249+'juillet 2021'!G249+'aout 2021'!G249+'septembre 2021'!G249+'octobre 2021'!G249+'novembre 2021'!G249+'décembre 2021'!G249</f>
        <v>0</v>
      </c>
      <c r="H249" s="73"/>
      <c r="I249" s="73">
        <f>'janvier 2021'!I249+'février 2021'!I249+'mars 2021'!I249+'avril 2021'!I249+'mai 2021'!I249+'juin 2021'!I249+'juillet 2021'!I249+'aout 2021'!I249+'septembre 2021'!I249+'octobre 2021'!I249+'novembre 2021'!I249+'décembre 2021'!I249</f>
        <v>450.59999999999997</v>
      </c>
    </row>
    <row r="250" spans="1:9" ht="15">
      <c r="A250" s="6" t="s">
        <v>69</v>
      </c>
      <c r="B250" s="64">
        <f>'janvier 2021'!B250+'février 2021'!B250+'mars 2021'!B250+'avril 2021'!B250+'mai 2021'!B250+'juin 2021'!B250+'juillet 2021'!B250+'aout 2021'!B250+'septembre 2021'!B250+'octobre 2021'!B250+'novembre 2021'!B250+'décembre 2021'!B250</f>
        <v>333</v>
      </c>
      <c r="C250" s="64">
        <f>'janvier 2021'!C250+'février 2021'!C250+'mars 2021'!C250+'avril 2021'!C250+'mai 2021'!C250+'juin 2021'!C250+'juillet 2021'!C250+'aout 2021'!C250+'septembre 2021'!C250+'octobre 2021'!C250+'novembre 2021'!C250+'décembre 2021'!C250</f>
        <v>0</v>
      </c>
      <c r="D250" s="64">
        <f>'janvier 2021'!D250+'février 2021'!D250+'mars 2021'!D250+'avril 2021'!D250+'mai 2021'!D250+'juin 2021'!D250+'juillet 2021'!D250+'aout 2021'!D250+'septembre 2021'!D250+'octobre 2021'!D250+'novembre 2021'!D250+'décembre 2021'!D250</f>
        <v>380</v>
      </c>
      <c r="E250" s="64">
        <f>'janvier 2021'!E250+'février 2021'!E250+'mars 2021'!E250+'avril 2021'!E250+'mai 2021'!E250+'juin 2021'!E250+'juillet 2021'!E250+'aout 2021'!E250+'septembre 2021'!E250+'octobre 2021'!E250+'novembre 2021'!E250+'décembre 2021'!E250</f>
        <v>0</v>
      </c>
      <c r="F250" s="64">
        <f>'janvier 2021'!F250+'février 2021'!F250+'mars 2021'!F250+'avril 2021'!F250+'mai 2021'!F250+'juin 2021'!F250+'juillet 2021'!F250+'aout 2021'!F250+'septembre 2021'!F250+'octobre 2021'!F250+'novembre 2021'!F250+'décembre 2021'!F250</f>
        <v>0</v>
      </c>
      <c r="G250" s="64">
        <f>'janvier 2021'!G250+'février 2021'!G250+'mars 2021'!G250+'avril 2021'!G250+'mai 2021'!G250+'juin 2021'!G250+'juillet 2021'!G250+'aout 2021'!G250+'septembre 2021'!G250+'octobre 2021'!G250+'novembre 2021'!G250+'décembre 2021'!G250</f>
        <v>0</v>
      </c>
      <c r="H250" s="64"/>
      <c r="I250" s="64">
        <f>'janvier 2021'!I250+'février 2021'!I250+'mars 2021'!I250+'avril 2021'!I250+'mai 2021'!I250+'juin 2021'!I250+'juillet 2021'!I250+'aout 2021'!I250+'septembre 2021'!I250+'octobre 2021'!I250+'novembre 2021'!I250+'décembre 2021'!I250</f>
        <v>713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f>'janvier 2021'!B252+'février 2021'!B252+'mars 2021'!B252+'avril 2021'!B252+'mai 2021'!B252+'juin 2021'!B252+'juillet 2021'!B252+'aout 2021'!B252+'septembre 2021'!B252+'octobre 2021'!B252+'novembre 2021'!B252+'décembre 2021'!B252</f>
        <v>0</v>
      </c>
      <c r="C252" s="54">
        <f>'janvier 2021'!C252+'février 2021'!C252+'mars 2021'!C252+'avril 2021'!C252+'mai 2021'!C252+'juin 2021'!C252+'juillet 2021'!C252+'aout 2021'!C252+'septembre 2021'!C252+'octobre 2021'!C252+'novembre 2021'!C252+'décembre 2021'!C252</f>
        <v>0</v>
      </c>
      <c r="D252" s="54">
        <f>'janvier 2021'!D252+'février 2021'!D252+'mars 2021'!D252+'avril 2021'!D252+'mai 2021'!D252+'juin 2021'!D252+'juillet 2021'!D252+'aout 2021'!D252+'septembre 2021'!D252+'octobre 2021'!D252+'novembre 2021'!D252+'décembre 2021'!D252</f>
        <v>0</v>
      </c>
      <c r="E252" s="54">
        <f>'janvier 2021'!E252+'février 2021'!E252+'mars 2021'!E252+'avril 2021'!E252+'mai 2021'!E252+'juin 2021'!E252+'juillet 2021'!E252+'aout 2021'!E252+'septembre 2021'!E252+'octobre 2021'!E252+'novembre 2021'!E252+'décembre 2021'!E252</f>
        <v>0</v>
      </c>
      <c r="F252" s="54">
        <f>'janvier 2021'!F252+'février 2021'!F252+'mars 2021'!F252+'avril 2021'!F252+'mai 2021'!F252+'juin 2021'!F252+'juillet 2021'!F252+'aout 2021'!F252+'septembre 2021'!F252+'octobre 2021'!F252+'novembre 2021'!F252+'décembre 2021'!F252</f>
        <v>0</v>
      </c>
      <c r="G252" s="54">
        <f>'janvier 2021'!G252+'février 2021'!G252+'mars 2021'!G252+'avril 2021'!G252+'mai 2021'!G252+'juin 2021'!G252+'juillet 2021'!G252+'aout 2021'!G252+'septembre 2021'!G252+'octobre 2021'!G252+'novembre 2021'!G252+'décembre 2021'!G252</f>
        <v>0</v>
      </c>
      <c r="H252" s="54"/>
      <c r="I252" s="73">
        <f>'janvier 2021'!I252+'février 2021'!I252+'mars 2021'!I252+'avril 2021'!I252+'mai 2021'!I252+'juin 2021'!I252+'juillet 2021'!I252+'aout 2021'!I252+'septembre 2021'!I252+'octobre 2021'!I252+'novembre 2021'!I252+'décembre 2021'!I252</f>
        <v>0</v>
      </c>
    </row>
    <row r="253" spans="1:9" ht="15">
      <c r="A253" s="9"/>
      <c r="B253" s="54">
        <f>'janvier 2021'!B253+'février 2021'!B253+'mars 2021'!B253+'avril 2021'!B253+'mai 2021'!B253+'juin 2021'!B253+'juillet 2021'!B253+'aout 2021'!B253+'septembre 2021'!B253+'octobre 2021'!B253+'novembre 2021'!B253+'décembre 2021'!B253</f>
        <v>0</v>
      </c>
      <c r="C253" s="54">
        <f>'janvier 2021'!C253+'février 2021'!C253+'mars 2021'!C253+'avril 2021'!C253+'mai 2021'!C253+'juin 2021'!C253+'juillet 2021'!C253+'aout 2021'!C253+'septembre 2021'!C253+'octobre 2021'!C253+'novembre 2021'!C253+'décembre 2021'!C253</f>
        <v>0</v>
      </c>
      <c r="D253" s="54">
        <f>'janvier 2021'!D253+'février 2021'!D253+'mars 2021'!D253+'avril 2021'!D253+'mai 2021'!D253+'juin 2021'!D253+'juillet 2021'!D253+'aout 2021'!D253+'septembre 2021'!D253+'octobre 2021'!D253+'novembre 2021'!D253+'décembre 2021'!D253</f>
        <v>0</v>
      </c>
      <c r="E253" s="54">
        <f>'janvier 2021'!E253+'février 2021'!E253+'mars 2021'!E253+'avril 2021'!E253+'mai 2021'!E253+'juin 2021'!E253+'juillet 2021'!E253+'aout 2021'!E253+'septembre 2021'!E253+'octobre 2021'!E253+'novembre 2021'!E253+'décembre 2021'!E253</f>
        <v>0</v>
      </c>
      <c r="F253" s="54">
        <f>'janvier 2021'!F253+'février 2021'!F253+'mars 2021'!F253+'avril 2021'!F253+'mai 2021'!F253+'juin 2021'!F253+'juillet 2021'!F253+'aout 2021'!F253+'septembre 2021'!F253+'octobre 2021'!F253+'novembre 2021'!F253+'décembre 2021'!F253</f>
        <v>0</v>
      </c>
      <c r="G253" s="54">
        <f>'janvier 2021'!G253+'février 2021'!G253+'mars 2021'!G253+'avril 2021'!G253+'mai 2021'!G253+'juin 2021'!G253+'juillet 2021'!G253+'aout 2021'!G253+'septembre 2021'!G253+'octobre 2021'!G253+'novembre 2021'!G253+'décembre 2021'!G253</f>
        <v>0</v>
      </c>
      <c r="H253" s="54"/>
      <c r="I253" s="73">
        <f>'janvier 2021'!I253+'février 2021'!I253+'mars 2021'!I253+'avril 2021'!I253+'mai 2021'!I253+'juin 2021'!I253+'juillet 2021'!I253+'aout 2021'!I253+'septembre 2021'!I253+'octobre 2021'!I253+'novembre 2021'!I253+'décembre 2021'!I253</f>
        <v>0</v>
      </c>
    </row>
    <row r="254" spans="1:9" ht="15">
      <c r="A254" s="9"/>
      <c r="B254" s="54">
        <f>'janvier 2021'!B254+'février 2021'!B254+'mars 2021'!B254+'avril 2021'!B254+'mai 2021'!B254+'juin 2021'!B254+'juillet 2021'!B254+'aout 2021'!B254+'septembre 2021'!B254+'octobre 2021'!B254+'novembre 2021'!B254+'décembre 2021'!B254</f>
        <v>0</v>
      </c>
      <c r="C254" s="54">
        <f>'janvier 2021'!C254+'février 2021'!C254+'mars 2021'!C254+'avril 2021'!C254+'mai 2021'!C254+'juin 2021'!C254+'juillet 2021'!C254+'aout 2021'!C254+'septembre 2021'!C254+'octobre 2021'!C254+'novembre 2021'!C254+'décembre 2021'!C254</f>
        <v>0</v>
      </c>
      <c r="D254" s="54">
        <f>'janvier 2021'!D254+'février 2021'!D254+'mars 2021'!D254+'avril 2021'!D254+'mai 2021'!D254+'juin 2021'!D254+'juillet 2021'!D254+'aout 2021'!D254+'septembre 2021'!D254+'octobre 2021'!D254+'novembre 2021'!D254+'décembre 2021'!D254</f>
        <v>0</v>
      </c>
      <c r="E254" s="54">
        <f>'janvier 2021'!E254+'février 2021'!E254+'mars 2021'!E254+'avril 2021'!E254+'mai 2021'!E254+'juin 2021'!E254+'juillet 2021'!E254+'aout 2021'!E254+'septembre 2021'!E254+'octobre 2021'!E254+'novembre 2021'!E254+'décembre 2021'!E254</f>
        <v>0</v>
      </c>
      <c r="F254" s="54">
        <f>'janvier 2021'!F254+'février 2021'!F254+'mars 2021'!F254+'avril 2021'!F254+'mai 2021'!F254+'juin 2021'!F254+'juillet 2021'!F254+'aout 2021'!F254+'septembre 2021'!F254+'octobre 2021'!F254+'novembre 2021'!F254+'décembre 2021'!F254</f>
        <v>0</v>
      </c>
      <c r="G254" s="54">
        <f>'janvier 2021'!G254+'février 2021'!G254+'mars 2021'!G254+'avril 2021'!G254+'mai 2021'!G254+'juin 2021'!G254+'juillet 2021'!G254+'aout 2021'!G254+'septembre 2021'!G254+'octobre 2021'!G254+'novembre 2021'!G254+'décembre 2021'!G254</f>
        <v>0</v>
      </c>
      <c r="H254" s="54"/>
      <c r="I254" s="73">
        <f>'janvier 2021'!I254+'février 2021'!I254+'mars 2021'!I254+'avril 2021'!I254+'mai 2021'!I254+'juin 2021'!I254+'juillet 2021'!I254+'aout 2021'!I254+'septembre 2021'!I254+'octobre 2021'!I254+'novembre 2021'!I254+'décembre 2021'!I254</f>
        <v>0</v>
      </c>
    </row>
    <row r="255" spans="1:9" ht="15">
      <c r="A255" s="9"/>
      <c r="B255" s="54">
        <f>'janvier 2021'!B255+'février 2021'!B255+'mars 2021'!B255+'avril 2021'!B255+'mai 2021'!B255+'juin 2021'!B255+'juillet 2021'!B255+'aout 2021'!B255+'septembre 2021'!B255+'octobre 2021'!B255+'novembre 2021'!B255+'décembre 2021'!B255</f>
        <v>0</v>
      </c>
      <c r="C255" s="54">
        <f>'janvier 2021'!C255+'février 2021'!C255+'mars 2021'!C255+'avril 2021'!C255+'mai 2021'!C255+'juin 2021'!C255+'juillet 2021'!C255+'aout 2021'!C255+'septembre 2021'!C255+'octobre 2021'!C255+'novembre 2021'!C255+'décembre 2021'!C255</f>
        <v>0</v>
      </c>
      <c r="D255" s="54">
        <f>'janvier 2021'!D255+'février 2021'!D255+'mars 2021'!D255+'avril 2021'!D255+'mai 2021'!D255+'juin 2021'!D255+'juillet 2021'!D255+'aout 2021'!D255+'septembre 2021'!D255+'octobre 2021'!D255+'novembre 2021'!D255+'décembre 2021'!D255</f>
        <v>0</v>
      </c>
      <c r="E255" s="54">
        <f>'janvier 2021'!E255+'février 2021'!E255+'mars 2021'!E255+'avril 2021'!E255+'mai 2021'!E255+'juin 2021'!E255+'juillet 2021'!E255+'aout 2021'!E255+'septembre 2021'!E255+'octobre 2021'!E255+'novembre 2021'!E255+'décembre 2021'!E255</f>
        <v>0</v>
      </c>
      <c r="F255" s="54">
        <f>'janvier 2021'!F255+'février 2021'!F255+'mars 2021'!F255+'avril 2021'!F255+'mai 2021'!F255+'juin 2021'!F255+'juillet 2021'!F255+'aout 2021'!F255+'septembre 2021'!F255+'octobre 2021'!F255+'novembre 2021'!F255+'décembre 2021'!F255</f>
        <v>0</v>
      </c>
      <c r="G255" s="54">
        <f>'janvier 2021'!G255+'février 2021'!G255+'mars 2021'!G255+'avril 2021'!G255+'mai 2021'!G255+'juin 2021'!G255+'juillet 2021'!G255+'aout 2021'!G255+'septembre 2021'!G255+'octobre 2021'!G255+'novembre 2021'!G255+'décembre 2021'!G255</f>
        <v>0</v>
      </c>
      <c r="H255" s="54"/>
      <c r="I255" s="73">
        <f>'janvier 2021'!I255+'février 2021'!I255+'mars 2021'!I255+'avril 2021'!I255+'mai 2021'!I255+'juin 2021'!I255+'juillet 2021'!I255+'aout 2021'!I255+'septembre 2021'!I255+'octobre 2021'!I255+'novembre 2021'!I255+'décembre 2021'!I255</f>
        <v>0</v>
      </c>
    </row>
    <row r="256" spans="1:9" ht="15">
      <c r="A256" s="9"/>
      <c r="B256" s="54">
        <f>'janvier 2021'!B256+'février 2021'!B256+'mars 2021'!B256+'avril 2021'!B256+'mai 2021'!B256+'juin 2021'!B256+'juillet 2021'!B256+'aout 2021'!B256+'septembre 2021'!B256+'octobre 2021'!B256+'novembre 2021'!B256+'décembre 2021'!B256</f>
        <v>0</v>
      </c>
      <c r="C256" s="54">
        <f>'janvier 2021'!C256+'février 2021'!C256+'mars 2021'!C256+'avril 2021'!C256+'mai 2021'!C256+'juin 2021'!C256+'juillet 2021'!C256+'aout 2021'!C256+'septembre 2021'!C256+'octobre 2021'!C256+'novembre 2021'!C256+'décembre 2021'!C256</f>
        <v>0</v>
      </c>
      <c r="D256" s="54">
        <f>'janvier 2021'!D256+'février 2021'!D256+'mars 2021'!D256+'avril 2021'!D256+'mai 2021'!D256+'juin 2021'!D256+'juillet 2021'!D256+'aout 2021'!D256+'septembre 2021'!D256+'octobre 2021'!D256+'novembre 2021'!D256+'décembre 2021'!D256</f>
        <v>0</v>
      </c>
      <c r="E256" s="54">
        <f>'janvier 2021'!E256+'février 2021'!E256+'mars 2021'!E256+'avril 2021'!E256+'mai 2021'!E256+'juin 2021'!E256+'juillet 2021'!E256+'aout 2021'!E256+'septembre 2021'!E256+'octobre 2021'!E256+'novembre 2021'!E256+'décembre 2021'!E256</f>
        <v>0</v>
      </c>
      <c r="F256" s="54">
        <f>'janvier 2021'!F256+'février 2021'!F256+'mars 2021'!F256+'avril 2021'!F256+'mai 2021'!F256+'juin 2021'!F256+'juillet 2021'!F256+'aout 2021'!F256+'septembre 2021'!F256+'octobre 2021'!F256+'novembre 2021'!F256+'décembre 2021'!F256</f>
        <v>0</v>
      </c>
      <c r="G256" s="54">
        <f>'janvier 2021'!G256+'février 2021'!G256+'mars 2021'!G256+'avril 2021'!G256+'mai 2021'!G256+'juin 2021'!G256+'juillet 2021'!G256+'aout 2021'!G256+'septembre 2021'!G256+'octobre 2021'!G256+'novembre 2021'!G256+'décembre 2021'!G256</f>
        <v>0</v>
      </c>
      <c r="H256" s="54"/>
      <c r="I256" s="73">
        <f>'janvier 2021'!I256+'février 2021'!I256+'mars 2021'!I256+'avril 2021'!I256+'mai 2021'!I256+'juin 2021'!I256+'juillet 2021'!I256+'aout 2021'!I256+'septembre 2021'!I256+'octobre 2021'!I256+'novembre 2021'!I256+'décembre 2021'!I256</f>
        <v>0</v>
      </c>
    </row>
    <row r="257" spans="1:9" ht="15">
      <c r="A257" s="9"/>
      <c r="B257" s="54">
        <f>'janvier 2021'!B257+'février 2021'!B257+'mars 2021'!B257+'avril 2021'!B257+'mai 2021'!B257+'juin 2021'!B257+'juillet 2021'!B257+'aout 2021'!B257+'septembre 2021'!B257+'octobre 2021'!B257+'novembre 2021'!B257+'décembre 2021'!B257</f>
        <v>0</v>
      </c>
      <c r="C257" s="54">
        <f>'janvier 2021'!C257+'février 2021'!C257+'mars 2021'!C257+'avril 2021'!C257+'mai 2021'!C257+'juin 2021'!C257+'juillet 2021'!C257+'aout 2021'!C257+'septembre 2021'!C257+'octobre 2021'!C257+'novembre 2021'!C257+'décembre 2021'!C257</f>
        <v>0</v>
      </c>
      <c r="D257" s="54">
        <f>'janvier 2021'!D257+'février 2021'!D257+'mars 2021'!D257+'avril 2021'!D257+'mai 2021'!D257+'juin 2021'!D257+'juillet 2021'!D257+'aout 2021'!D257+'septembre 2021'!D257+'octobre 2021'!D257+'novembre 2021'!D257+'décembre 2021'!D257</f>
        <v>0</v>
      </c>
      <c r="E257" s="54">
        <f>'janvier 2021'!E257+'février 2021'!E257+'mars 2021'!E257+'avril 2021'!E257+'mai 2021'!E257+'juin 2021'!E257+'juillet 2021'!E257+'aout 2021'!E257+'septembre 2021'!E257+'octobre 2021'!E257+'novembre 2021'!E257+'décembre 2021'!E257</f>
        <v>0</v>
      </c>
      <c r="F257" s="54">
        <f>'janvier 2021'!F257+'février 2021'!F257+'mars 2021'!F257+'avril 2021'!F257+'mai 2021'!F257+'juin 2021'!F257+'juillet 2021'!F257+'aout 2021'!F257+'septembre 2021'!F257+'octobre 2021'!F257+'novembre 2021'!F257+'décembre 2021'!F257</f>
        <v>0</v>
      </c>
      <c r="G257" s="54">
        <f>'janvier 2021'!G257+'février 2021'!G257+'mars 2021'!G257+'avril 2021'!G257+'mai 2021'!G257+'juin 2021'!G257+'juillet 2021'!G257+'aout 2021'!G257+'septembre 2021'!G257+'octobre 2021'!G257+'novembre 2021'!G257+'décembre 2021'!G257</f>
        <v>0</v>
      </c>
      <c r="H257" s="54"/>
      <c r="I257" s="73">
        <f>'janvier 2021'!I257+'février 2021'!I257+'mars 2021'!I257+'avril 2021'!I257+'mai 2021'!I257+'juin 2021'!I257+'juillet 2021'!I257+'aout 2021'!I257+'septembre 2021'!I257+'octobre 2021'!I257+'novembre 2021'!I257+'décembre 2021'!I257</f>
        <v>0</v>
      </c>
    </row>
    <row r="258" spans="1:9" ht="15">
      <c r="A258" s="9"/>
      <c r="B258" s="54">
        <f>'janvier 2021'!B258+'février 2021'!B258+'mars 2021'!B258+'avril 2021'!B258+'mai 2021'!B258+'juin 2021'!B258+'juillet 2021'!B258+'aout 2021'!B258+'septembre 2021'!B258+'octobre 2021'!B258+'novembre 2021'!B258+'décembre 2021'!B258</f>
        <v>0</v>
      </c>
      <c r="C258" s="54">
        <f>'janvier 2021'!C258+'février 2021'!C258+'mars 2021'!C258+'avril 2021'!C258+'mai 2021'!C258+'juin 2021'!C258+'juillet 2021'!C258+'aout 2021'!C258+'septembre 2021'!C258+'octobre 2021'!C258+'novembre 2021'!C258+'décembre 2021'!C258</f>
        <v>0</v>
      </c>
      <c r="D258" s="54">
        <f>'janvier 2021'!D258+'février 2021'!D258+'mars 2021'!D258+'avril 2021'!D258+'mai 2021'!D258+'juin 2021'!D258+'juillet 2021'!D258+'aout 2021'!D258+'septembre 2021'!D258+'octobre 2021'!D258+'novembre 2021'!D258+'décembre 2021'!D258</f>
        <v>0</v>
      </c>
      <c r="E258" s="54">
        <f>'janvier 2021'!E258+'février 2021'!E258+'mars 2021'!E258+'avril 2021'!E258+'mai 2021'!E258+'juin 2021'!E258+'juillet 2021'!E258+'aout 2021'!E258+'septembre 2021'!E258+'octobre 2021'!E258+'novembre 2021'!E258+'décembre 2021'!E258</f>
        <v>0</v>
      </c>
      <c r="F258" s="54">
        <f>'janvier 2021'!F258+'février 2021'!F258+'mars 2021'!F258+'avril 2021'!F258+'mai 2021'!F258+'juin 2021'!F258+'juillet 2021'!F258+'aout 2021'!F258+'septembre 2021'!F258+'octobre 2021'!F258+'novembre 2021'!F258+'décembre 2021'!F258</f>
        <v>0</v>
      </c>
      <c r="G258" s="54">
        <f>'janvier 2021'!G258+'février 2021'!G258+'mars 2021'!G258+'avril 2021'!G258+'mai 2021'!G258+'juin 2021'!G258+'juillet 2021'!G258+'aout 2021'!G258+'septembre 2021'!G258+'octobre 2021'!G258+'novembre 2021'!G258+'décembre 2021'!G258</f>
        <v>0</v>
      </c>
      <c r="H258" s="54"/>
      <c r="I258" s="73">
        <f>'janvier 2021'!I258+'février 2021'!I258+'mars 2021'!I258+'avril 2021'!I258+'mai 2021'!I258+'juin 2021'!I258+'juillet 2021'!I258+'aout 2021'!I258+'septembre 2021'!I258+'octobre 2021'!I258+'novembre 2021'!I258+'décembre 2021'!I258</f>
        <v>0</v>
      </c>
    </row>
    <row r="259" spans="1:9" ht="15">
      <c r="A259" s="9"/>
      <c r="B259" s="54">
        <f>'janvier 2021'!B259+'février 2021'!B259+'mars 2021'!B259+'avril 2021'!B259+'mai 2021'!B259+'juin 2021'!B259+'juillet 2021'!B259+'aout 2021'!B259+'septembre 2021'!B259+'octobre 2021'!B259+'novembre 2021'!B259+'décembre 2021'!B259</f>
        <v>0</v>
      </c>
      <c r="C259" s="54">
        <f>'janvier 2021'!C259+'février 2021'!C259+'mars 2021'!C259+'avril 2021'!C259+'mai 2021'!C259+'juin 2021'!C259+'juillet 2021'!C259+'aout 2021'!C259+'septembre 2021'!C259+'octobre 2021'!C259+'novembre 2021'!C259+'décembre 2021'!C259</f>
        <v>0</v>
      </c>
      <c r="D259" s="54">
        <f>'janvier 2021'!D259+'février 2021'!D259+'mars 2021'!D259+'avril 2021'!D259+'mai 2021'!D259+'juin 2021'!D259+'juillet 2021'!D259+'aout 2021'!D259+'septembre 2021'!D259+'octobre 2021'!D259+'novembre 2021'!D259+'décembre 2021'!D259</f>
        <v>0</v>
      </c>
      <c r="E259" s="54">
        <f>'janvier 2021'!E259+'février 2021'!E259+'mars 2021'!E259+'avril 2021'!E259+'mai 2021'!E259+'juin 2021'!E259+'juillet 2021'!E259+'aout 2021'!E259+'septembre 2021'!E259+'octobre 2021'!E259+'novembre 2021'!E259+'décembre 2021'!E259</f>
        <v>0</v>
      </c>
      <c r="F259" s="54">
        <f>'janvier 2021'!F259+'février 2021'!F259+'mars 2021'!F259+'avril 2021'!F259+'mai 2021'!F259+'juin 2021'!F259+'juillet 2021'!F259+'aout 2021'!F259+'septembre 2021'!F259+'octobre 2021'!F259+'novembre 2021'!F259+'décembre 2021'!F259</f>
        <v>0</v>
      </c>
      <c r="G259" s="54">
        <f>'janvier 2021'!G259+'février 2021'!G259+'mars 2021'!G259+'avril 2021'!G259+'mai 2021'!G259+'juin 2021'!G259+'juillet 2021'!G259+'aout 2021'!G259+'septembre 2021'!G259+'octobre 2021'!G259+'novembre 2021'!G259+'décembre 2021'!G259</f>
        <v>0</v>
      </c>
      <c r="H259" s="54"/>
      <c r="I259" s="73">
        <f>'janvier 2021'!I259+'février 2021'!I259+'mars 2021'!I259+'avril 2021'!I259+'mai 2021'!I259+'juin 2021'!I259+'juillet 2021'!I259+'aout 2021'!I259+'septembre 2021'!I259+'octobre 2021'!I259+'novembre 2021'!I259+'décembre 2021'!I259</f>
        <v>0</v>
      </c>
    </row>
    <row r="260" spans="1:9" ht="15">
      <c r="A260" s="6" t="s">
        <v>68</v>
      </c>
      <c r="B260" s="73">
        <f>'janvier 2021'!B260+'février 2021'!B260+'mars 2021'!B260+'avril 2021'!B260+'mai 2021'!B260+'juin 2021'!B260+'juillet 2021'!B260+'aout 2021'!B260+'septembre 2021'!B260+'octobre 2021'!B260+'novembre 2021'!B260+'décembre 2021'!B260</f>
        <v>0</v>
      </c>
      <c r="C260" s="73">
        <f>'janvier 2021'!C260+'février 2021'!C260+'mars 2021'!C260+'avril 2021'!C260+'mai 2021'!C260+'juin 2021'!C260+'juillet 2021'!C260+'aout 2021'!C260+'septembre 2021'!C260+'octobre 2021'!C260+'novembre 2021'!C260+'décembre 2021'!C260</f>
        <v>0</v>
      </c>
      <c r="D260" s="73">
        <f>'janvier 2021'!D260+'février 2021'!D260+'mars 2021'!D260+'avril 2021'!D260+'mai 2021'!D260+'juin 2021'!D260+'juillet 2021'!D260+'aout 2021'!D260+'septembre 2021'!D260+'octobre 2021'!D260+'novembre 2021'!D260+'décembre 2021'!D260</f>
        <v>0</v>
      </c>
      <c r="E260" s="73">
        <f>'janvier 2021'!E260+'février 2021'!E260+'mars 2021'!E260+'avril 2021'!E260+'mai 2021'!E260+'juin 2021'!E260+'juillet 2021'!E260+'aout 2021'!E260+'septembre 2021'!E260+'octobre 2021'!E260+'novembre 2021'!E260+'décembre 2021'!E260</f>
        <v>0</v>
      </c>
      <c r="F260" s="73">
        <f>'janvier 2021'!F260+'février 2021'!F260+'mars 2021'!F260+'avril 2021'!F260+'mai 2021'!F260+'juin 2021'!F260+'juillet 2021'!F260+'aout 2021'!F260+'septembre 2021'!F260+'octobre 2021'!F260+'novembre 2021'!F260+'décembre 2021'!F260</f>
        <v>0</v>
      </c>
      <c r="G260" s="73">
        <f>'janvier 2021'!G260+'février 2021'!G260+'mars 2021'!G260+'avril 2021'!G260+'mai 2021'!G260+'juin 2021'!G260+'juillet 2021'!G260+'aout 2021'!G260+'septembre 2021'!G260+'octobre 2021'!G260+'novembre 2021'!G260+'décembre 2021'!G260</f>
        <v>0</v>
      </c>
      <c r="H260" s="73"/>
      <c r="I260" s="73">
        <f>'janvier 2021'!I260+'février 2021'!I260+'mars 2021'!I260+'avril 2021'!I260+'mai 2021'!I260+'juin 2021'!I260+'juillet 2021'!I260+'aout 2021'!I260+'septembre 2021'!I260+'octobre 2021'!I260+'novembre 2021'!I260+'décembre 2021'!I260</f>
        <v>0</v>
      </c>
    </row>
    <row r="261" spans="1:9" ht="15">
      <c r="A261" s="6" t="s">
        <v>55</v>
      </c>
      <c r="B261" s="73">
        <f>'janvier 2021'!B261+'février 2021'!B261+'mars 2021'!B261+'avril 2021'!B261+'mai 2021'!B261+'juin 2021'!B261+'juillet 2021'!B261+'aout 2021'!B261+'septembre 2021'!B261+'octobre 2021'!B261+'novembre 2021'!B261+'décembre 2021'!B261</f>
        <v>0</v>
      </c>
      <c r="C261" s="73">
        <f>'janvier 2021'!C261+'février 2021'!C261+'mars 2021'!C261+'avril 2021'!C261+'mai 2021'!C261+'juin 2021'!C261+'juillet 2021'!C261+'aout 2021'!C261+'septembre 2021'!C261+'octobre 2021'!C261+'novembre 2021'!C261+'décembre 2021'!C261</f>
        <v>0</v>
      </c>
      <c r="D261" s="73">
        <f>'janvier 2021'!D261+'février 2021'!D261+'mars 2021'!D261+'avril 2021'!D261+'mai 2021'!D261+'juin 2021'!D261+'juillet 2021'!D261+'aout 2021'!D261+'septembre 2021'!D261+'octobre 2021'!D261+'novembre 2021'!D261+'décembre 2021'!D261</f>
        <v>0</v>
      </c>
      <c r="E261" s="73">
        <f>'janvier 2021'!E261+'février 2021'!E261+'mars 2021'!E261+'avril 2021'!E261+'mai 2021'!E261+'juin 2021'!E261+'juillet 2021'!E261+'aout 2021'!E261+'septembre 2021'!E261+'octobre 2021'!E261+'novembre 2021'!E261+'décembre 2021'!E261</f>
        <v>0</v>
      </c>
      <c r="F261" s="73">
        <f>'janvier 2021'!F261+'février 2021'!F261+'mars 2021'!F261+'avril 2021'!F261+'mai 2021'!F261+'juin 2021'!F261+'juillet 2021'!F261+'aout 2021'!F261+'septembre 2021'!F261+'octobre 2021'!F261+'novembre 2021'!F261+'décembre 2021'!F261</f>
        <v>0</v>
      </c>
      <c r="G261" s="73">
        <f>'janvier 2021'!G261+'février 2021'!G261+'mars 2021'!G261+'avril 2021'!G261+'mai 2021'!G261+'juin 2021'!G261+'juillet 2021'!G261+'aout 2021'!G261+'septembre 2021'!G261+'octobre 2021'!G261+'novembre 2021'!G261+'décembre 2021'!G261</f>
        <v>0</v>
      </c>
      <c r="H261" s="73"/>
      <c r="I261" s="73">
        <f>'janvier 2021'!I261+'février 2021'!I261+'mars 2021'!I261+'avril 2021'!I261+'mai 2021'!I261+'juin 2021'!I261+'juillet 2021'!I261+'aout 2021'!I261+'septembre 2021'!I261+'octobre 2021'!I261+'novembre 2021'!I261+'décembre 2021'!I261</f>
        <v>0</v>
      </c>
    </row>
    <row r="262" spans="1:9" ht="15">
      <c r="A262" s="6" t="s">
        <v>69</v>
      </c>
      <c r="B262" s="64">
        <f>'janvier 2021'!B262+'février 2021'!B262+'mars 2021'!B262+'avril 2021'!B262+'mai 2021'!B262+'juin 2021'!B262+'juillet 2021'!B262+'aout 2021'!B262+'septembre 2021'!B262+'octobre 2021'!B262+'novembre 2021'!B262+'décembre 2021'!B262</f>
        <v>0</v>
      </c>
      <c r="C262" s="64">
        <f>'janvier 2021'!C262+'février 2021'!C262+'mars 2021'!C262+'avril 2021'!C262+'mai 2021'!C262+'juin 2021'!C262+'juillet 2021'!C262+'aout 2021'!C262+'septembre 2021'!C262+'octobre 2021'!C262+'novembre 2021'!C262+'décembre 2021'!C262</f>
        <v>0</v>
      </c>
      <c r="D262" s="64">
        <f>'janvier 2021'!D262+'février 2021'!D262+'mars 2021'!D262+'avril 2021'!D262+'mai 2021'!D262+'juin 2021'!D262+'juillet 2021'!D262+'aout 2021'!D262+'septembre 2021'!D262+'octobre 2021'!D262+'novembre 2021'!D262+'décembre 2021'!D262</f>
        <v>0</v>
      </c>
      <c r="E262" s="64">
        <f>'janvier 2021'!E262+'février 2021'!E262+'mars 2021'!E262+'avril 2021'!E262+'mai 2021'!E262+'juin 2021'!E262+'juillet 2021'!E262+'aout 2021'!E262+'septembre 2021'!E262+'octobre 2021'!E262+'novembre 2021'!E262+'décembre 2021'!E262</f>
        <v>0</v>
      </c>
      <c r="F262" s="64">
        <f>'janvier 2021'!F262+'février 2021'!F262+'mars 2021'!F262+'avril 2021'!F262+'mai 2021'!F262+'juin 2021'!F262+'juillet 2021'!F262+'aout 2021'!F262+'septembre 2021'!F262+'octobre 2021'!F262+'novembre 2021'!F262+'décembre 2021'!F262</f>
        <v>0</v>
      </c>
      <c r="G262" s="64">
        <f>'janvier 2021'!G262+'février 2021'!G262+'mars 2021'!G262+'avril 2021'!G262+'mai 2021'!G262+'juin 2021'!G262+'juillet 2021'!G262+'aout 2021'!G262+'septembre 2021'!G262+'octobre 2021'!G262+'novembre 2021'!G262+'décembre 2021'!G262</f>
        <v>0</v>
      </c>
      <c r="H262" s="64"/>
      <c r="I262" s="64">
        <f>'janvier 2021'!I262+'février 2021'!I262+'mars 2021'!I262+'avril 2021'!I262+'mai 2021'!I262+'juin 2021'!I262+'juillet 2021'!I262+'aout 2021'!I262+'septembre 2021'!I262+'octobre 2021'!I262+'novembre 2021'!I262+'décembre 2021'!I262</f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f>'janvier 2021'!B264+'février 2021'!B264+'mars 2021'!B264+'avril 2021'!B264+'mai 2021'!B264+'juin 2021'!B264+'juillet 2021'!B264+'aout 2021'!B264+'septembre 2021'!B264+'octobre 2021'!B264+'novembre 2021'!B264+'décembre 2021'!B264</f>
        <v>0</v>
      </c>
      <c r="C264" s="54">
        <f>'janvier 2021'!C264+'février 2021'!C264+'mars 2021'!C264+'avril 2021'!C264+'mai 2021'!C264+'juin 2021'!C264+'juillet 2021'!C264+'aout 2021'!C264+'septembre 2021'!C264+'octobre 2021'!C264+'novembre 2021'!C264+'décembre 2021'!C264</f>
        <v>0</v>
      </c>
      <c r="D264" s="54">
        <f>'janvier 2021'!D264+'février 2021'!D264+'mars 2021'!D264+'avril 2021'!D264+'mai 2021'!D264+'juin 2021'!D264+'juillet 2021'!D264+'aout 2021'!D264+'septembre 2021'!D264+'octobre 2021'!D264+'novembre 2021'!D264+'décembre 2021'!D264</f>
        <v>4242</v>
      </c>
      <c r="E264" s="54">
        <f>'janvier 2021'!E264+'février 2021'!E264+'mars 2021'!E264+'avril 2021'!E264+'mai 2021'!E264+'juin 2021'!E264+'juillet 2021'!E264+'aout 2021'!E264+'septembre 2021'!E264+'octobre 2021'!E264+'novembre 2021'!E264+'décembre 2021'!E264</f>
        <v>0</v>
      </c>
      <c r="F264" s="54">
        <f>'janvier 2021'!F264+'février 2021'!F264+'mars 2021'!F264+'avril 2021'!F264+'mai 2021'!F264+'juin 2021'!F264+'juillet 2021'!F264+'aout 2021'!F264+'septembre 2021'!F264+'octobre 2021'!F264+'novembre 2021'!F264+'décembre 2021'!F264</f>
        <v>0</v>
      </c>
      <c r="G264" s="54">
        <f>'janvier 2021'!G264+'février 2021'!G264+'mars 2021'!G264+'avril 2021'!G264+'mai 2021'!G264+'juin 2021'!G264+'juillet 2021'!G264+'aout 2021'!G264+'septembre 2021'!G264+'octobre 2021'!G264+'novembre 2021'!G264+'décembre 2021'!G264</f>
        <v>0</v>
      </c>
      <c r="H264" s="54"/>
      <c r="I264" s="73">
        <f>'janvier 2021'!I264+'février 2021'!I264+'mars 2021'!I264+'avril 2021'!I264+'mai 2021'!I264+'juin 2021'!I264+'juillet 2021'!I264+'aout 2021'!I264+'septembre 2021'!I264+'octobre 2021'!I264+'novembre 2021'!I264+'décembre 2021'!I264</f>
        <v>4242</v>
      </c>
    </row>
    <row r="265" spans="1:9" ht="15">
      <c r="A265" s="116" t="s">
        <v>156</v>
      </c>
      <c r="B265" s="54">
        <f>'janvier 2021'!B265+'février 2021'!B265+'mars 2021'!B265+'avril 2021'!B265+'mai 2021'!B265+'juin 2021'!B265+'juillet 2021'!B265+'aout 2021'!B265+'septembre 2021'!B265+'octobre 2021'!B265+'novembre 2021'!B265+'décembre 2021'!B265</f>
        <v>0</v>
      </c>
      <c r="C265" s="54">
        <f>'janvier 2021'!C265+'février 2021'!C265+'mars 2021'!C265+'avril 2021'!C265+'mai 2021'!C265+'juin 2021'!C265+'juillet 2021'!C265+'aout 2021'!C265+'septembre 2021'!C265+'octobre 2021'!C265+'novembre 2021'!C265+'décembre 2021'!C265</f>
        <v>0</v>
      </c>
      <c r="D265" s="54">
        <f>'janvier 2021'!D265+'février 2021'!D265+'mars 2021'!D265+'avril 2021'!D265+'mai 2021'!D265+'juin 2021'!D265+'juillet 2021'!D265+'aout 2021'!D265+'septembre 2021'!D265+'octobre 2021'!D265+'novembre 2021'!D265+'décembre 2021'!D265</f>
        <v>112</v>
      </c>
      <c r="E265" s="54">
        <f>'janvier 2021'!E265+'février 2021'!E265+'mars 2021'!E265+'avril 2021'!E265+'mai 2021'!E265+'juin 2021'!E265+'juillet 2021'!E265+'aout 2021'!E265+'septembre 2021'!E265+'octobre 2021'!E265+'novembre 2021'!E265+'décembre 2021'!E265</f>
        <v>0</v>
      </c>
      <c r="F265" s="54">
        <f>'janvier 2021'!F265+'février 2021'!F265+'mars 2021'!F265+'avril 2021'!F265+'mai 2021'!F265+'juin 2021'!F265+'juillet 2021'!F265+'aout 2021'!F265+'septembre 2021'!F265+'octobre 2021'!F265+'novembre 2021'!F265+'décembre 2021'!F265</f>
        <v>0</v>
      </c>
      <c r="G265" s="54">
        <f>'janvier 2021'!G265+'février 2021'!G265+'mars 2021'!G265+'avril 2021'!G265+'mai 2021'!G265+'juin 2021'!G265+'juillet 2021'!G265+'aout 2021'!G265+'septembre 2021'!G265+'octobre 2021'!G265+'novembre 2021'!G265+'décembre 2021'!G265</f>
        <v>0</v>
      </c>
      <c r="H265" s="54"/>
      <c r="I265" s="73">
        <f>'janvier 2021'!I265+'février 2021'!I265+'mars 2021'!I265+'avril 2021'!I265+'mai 2021'!I265+'juin 2021'!I265+'juillet 2021'!I265+'aout 2021'!I265+'septembre 2021'!I265+'octobre 2021'!I265+'novembre 2021'!I265+'décembre 2021'!I265</f>
        <v>112</v>
      </c>
    </row>
    <row r="266" spans="1:9" ht="15">
      <c r="A266" s="9"/>
      <c r="B266" s="54">
        <f>'janvier 2021'!B266+'février 2021'!B266+'mars 2021'!B266+'avril 2021'!B266+'mai 2021'!B266+'juin 2021'!B266+'juillet 2021'!B266+'aout 2021'!B266+'septembre 2021'!B266+'octobre 2021'!B266+'novembre 2021'!B266+'décembre 2021'!B266</f>
        <v>0</v>
      </c>
      <c r="C266" s="54">
        <f>'janvier 2021'!C266+'février 2021'!C266+'mars 2021'!C266+'avril 2021'!C266+'mai 2021'!C266+'juin 2021'!C266+'juillet 2021'!C266+'aout 2021'!C266+'septembre 2021'!C266+'octobre 2021'!C266+'novembre 2021'!C266+'décembre 2021'!C266</f>
        <v>0</v>
      </c>
      <c r="D266" s="54">
        <f>'janvier 2021'!D266+'février 2021'!D266+'mars 2021'!D266+'avril 2021'!D266+'mai 2021'!D266+'juin 2021'!D266+'juillet 2021'!D266+'aout 2021'!D266+'septembre 2021'!D266+'octobre 2021'!D266+'novembre 2021'!D266+'décembre 2021'!D266</f>
        <v>0</v>
      </c>
      <c r="E266" s="54">
        <f>'janvier 2021'!E266+'février 2021'!E266+'mars 2021'!E266+'avril 2021'!E266+'mai 2021'!E266+'juin 2021'!E266+'juillet 2021'!E266+'aout 2021'!E266+'septembre 2021'!E266+'octobre 2021'!E266+'novembre 2021'!E266+'décembre 2021'!E266</f>
        <v>0</v>
      </c>
      <c r="F266" s="54">
        <f>'janvier 2021'!F266+'février 2021'!F266+'mars 2021'!F266+'avril 2021'!F266+'mai 2021'!F266+'juin 2021'!F266+'juillet 2021'!F266+'aout 2021'!F266+'septembre 2021'!F266+'octobre 2021'!F266+'novembre 2021'!F266+'décembre 2021'!F266</f>
        <v>0</v>
      </c>
      <c r="G266" s="54">
        <f>'janvier 2021'!G266+'février 2021'!G266+'mars 2021'!G266+'avril 2021'!G266+'mai 2021'!G266+'juin 2021'!G266+'juillet 2021'!G266+'aout 2021'!G266+'septembre 2021'!G266+'octobre 2021'!G266+'novembre 2021'!G266+'décembre 2021'!G266</f>
        <v>0</v>
      </c>
      <c r="H266" s="54"/>
      <c r="I266" s="73">
        <f>'janvier 2021'!I266+'février 2021'!I266+'mars 2021'!I266+'avril 2021'!I266+'mai 2021'!I266+'juin 2021'!I266+'juillet 2021'!I266+'aout 2021'!I266+'septembre 2021'!I266+'octobre 2021'!I266+'novembre 2021'!I266+'décembre 2021'!I266</f>
        <v>0</v>
      </c>
    </row>
    <row r="267" spans="1:9" ht="15">
      <c r="A267" s="9"/>
      <c r="B267" s="54">
        <f>'janvier 2021'!B267+'février 2021'!B267+'mars 2021'!B267+'avril 2021'!B267+'mai 2021'!B267+'juin 2021'!B267+'juillet 2021'!B267+'aout 2021'!B267+'septembre 2021'!B267+'octobre 2021'!B267+'novembre 2021'!B267+'décembre 2021'!B267</f>
        <v>0</v>
      </c>
      <c r="C267" s="54">
        <f>'janvier 2021'!C267+'février 2021'!C267+'mars 2021'!C267+'avril 2021'!C267+'mai 2021'!C267+'juin 2021'!C267+'juillet 2021'!C267+'aout 2021'!C267+'septembre 2021'!C267+'octobre 2021'!C267+'novembre 2021'!C267+'décembre 2021'!C267</f>
        <v>0</v>
      </c>
      <c r="D267" s="54">
        <f>'janvier 2021'!D267+'février 2021'!D267+'mars 2021'!D267+'avril 2021'!D267+'mai 2021'!D267+'juin 2021'!D267+'juillet 2021'!D267+'aout 2021'!D267+'septembre 2021'!D267+'octobre 2021'!D267+'novembre 2021'!D267+'décembre 2021'!D267</f>
        <v>0</v>
      </c>
      <c r="E267" s="54">
        <f>'janvier 2021'!E267+'février 2021'!E267+'mars 2021'!E267+'avril 2021'!E267+'mai 2021'!E267+'juin 2021'!E267+'juillet 2021'!E267+'aout 2021'!E267+'septembre 2021'!E267+'octobre 2021'!E267+'novembre 2021'!E267+'décembre 2021'!E267</f>
        <v>0</v>
      </c>
      <c r="F267" s="54">
        <f>'janvier 2021'!F267+'février 2021'!F267+'mars 2021'!F267+'avril 2021'!F267+'mai 2021'!F267+'juin 2021'!F267+'juillet 2021'!F267+'aout 2021'!F267+'septembre 2021'!F267+'octobre 2021'!F267+'novembre 2021'!F267+'décembre 2021'!F267</f>
        <v>0</v>
      </c>
      <c r="G267" s="54">
        <f>'janvier 2021'!G267+'février 2021'!G267+'mars 2021'!G267+'avril 2021'!G267+'mai 2021'!G267+'juin 2021'!G267+'juillet 2021'!G267+'aout 2021'!G267+'septembre 2021'!G267+'octobre 2021'!G267+'novembre 2021'!G267+'décembre 2021'!G267</f>
        <v>0</v>
      </c>
      <c r="H267" s="54"/>
      <c r="I267" s="73">
        <f>'janvier 2021'!I267+'février 2021'!I267+'mars 2021'!I267+'avril 2021'!I267+'mai 2021'!I267+'juin 2021'!I267+'juillet 2021'!I267+'aout 2021'!I267+'septembre 2021'!I267+'octobre 2021'!I267+'novembre 2021'!I267+'décembre 2021'!I267</f>
        <v>0</v>
      </c>
    </row>
    <row r="268" spans="1:9" ht="15">
      <c r="A268" s="9"/>
      <c r="B268" s="54">
        <f>'janvier 2021'!B268+'février 2021'!B268+'mars 2021'!B268+'avril 2021'!B268+'mai 2021'!B268+'juin 2021'!B268+'juillet 2021'!B268+'aout 2021'!B268+'septembre 2021'!B268+'octobre 2021'!B268+'novembre 2021'!B268+'décembre 2021'!B268</f>
        <v>0</v>
      </c>
      <c r="C268" s="54">
        <f>'janvier 2021'!C268+'février 2021'!C268+'mars 2021'!C268+'avril 2021'!C268+'mai 2021'!C268+'juin 2021'!C268+'juillet 2021'!C268+'aout 2021'!C268+'septembre 2021'!C268+'octobre 2021'!C268+'novembre 2021'!C268+'décembre 2021'!C268</f>
        <v>0</v>
      </c>
      <c r="D268" s="54">
        <f>'janvier 2021'!D268+'février 2021'!D268+'mars 2021'!D268+'avril 2021'!D268+'mai 2021'!D268+'juin 2021'!D268+'juillet 2021'!D268+'aout 2021'!D268+'septembre 2021'!D268+'octobre 2021'!D268+'novembre 2021'!D268+'décembre 2021'!D268</f>
        <v>0</v>
      </c>
      <c r="E268" s="54">
        <f>'janvier 2021'!E268+'février 2021'!E268+'mars 2021'!E268+'avril 2021'!E268+'mai 2021'!E268+'juin 2021'!E268+'juillet 2021'!E268+'aout 2021'!E268+'septembre 2021'!E268+'octobre 2021'!E268+'novembre 2021'!E268+'décembre 2021'!E268</f>
        <v>0</v>
      </c>
      <c r="F268" s="54">
        <f>'janvier 2021'!F268+'février 2021'!F268+'mars 2021'!F268+'avril 2021'!F268+'mai 2021'!F268+'juin 2021'!F268+'juillet 2021'!F268+'aout 2021'!F268+'septembre 2021'!F268+'octobre 2021'!F268+'novembre 2021'!F268+'décembre 2021'!F268</f>
        <v>0</v>
      </c>
      <c r="G268" s="54">
        <f>'janvier 2021'!G268+'février 2021'!G268+'mars 2021'!G268+'avril 2021'!G268+'mai 2021'!G268+'juin 2021'!G268+'juillet 2021'!G268+'aout 2021'!G268+'septembre 2021'!G268+'octobre 2021'!G268+'novembre 2021'!G268+'décembre 2021'!G268</f>
        <v>0</v>
      </c>
      <c r="H268" s="54"/>
      <c r="I268" s="73">
        <f>'janvier 2021'!I268+'février 2021'!I268+'mars 2021'!I268+'avril 2021'!I268+'mai 2021'!I268+'juin 2021'!I268+'juillet 2021'!I268+'aout 2021'!I268+'septembre 2021'!I268+'octobre 2021'!I268+'novembre 2021'!I268+'décembre 2021'!I268</f>
        <v>0</v>
      </c>
    </row>
    <row r="269" spans="1:9" ht="15">
      <c r="A269" s="9"/>
      <c r="B269" s="54">
        <f>'janvier 2021'!B269+'février 2021'!B269+'mars 2021'!B269+'avril 2021'!B269+'mai 2021'!B269+'juin 2021'!B269+'juillet 2021'!B269+'aout 2021'!B269+'septembre 2021'!B269+'octobre 2021'!B269+'novembre 2021'!B269+'décembre 2021'!B269</f>
        <v>0</v>
      </c>
      <c r="C269" s="54">
        <f>'janvier 2021'!C269+'février 2021'!C269+'mars 2021'!C269+'avril 2021'!C269+'mai 2021'!C269+'juin 2021'!C269+'juillet 2021'!C269+'aout 2021'!C269+'septembre 2021'!C269+'octobre 2021'!C269+'novembre 2021'!C269+'décembre 2021'!C269</f>
        <v>0</v>
      </c>
      <c r="D269" s="54">
        <f>'janvier 2021'!D269+'février 2021'!D269+'mars 2021'!D269+'avril 2021'!D269+'mai 2021'!D269+'juin 2021'!D269+'juillet 2021'!D269+'aout 2021'!D269+'septembre 2021'!D269+'octobre 2021'!D269+'novembre 2021'!D269+'décembre 2021'!D269</f>
        <v>0</v>
      </c>
      <c r="E269" s="54">
        <f>'janvier 2021'!E269+'février 2021'!E269+'mars 2021'!E269+'avril 2021'!E269+'mai 2021'!E269+'juin 2021'!E269+'juillet 2021'!E269+'aout 2021'!E269+'septembre 2021'!E269+'octobre 2021'!E269+'novembre 2021'!E269+'décembre 2021'!E269</f>
        <v>0</v>
      </c>
      <c r="F269" s="54">
        <f>'janvier 2021'!F269+'février 2021'!F269+'mars 2021'!F269+'avril 2021'!F269+'mai 2021'!F269+'juin 2021'!F269+'juillet 2021'!F269+'aout 2021'!F269+'septembre 2021'!F269+'octobre 2021'!F269+'novembre 2021'!F269+'décembre 2021'!F269</f>
        <v>0</v>
      </c>
      <c r="G269" s="54">
        <f>'janvier 2021'!G269+'février 2021'!G269+'mars 2021'!G269+'avril 2021'!G269+'mai 2021'!G269+'juin 2021'!G269+'juillet 2021'!G269+'aout 2021'!G269+'septembre 2021'!G269+'octobre 2021'!G269+'novembre 2021'!G269+'décembre 2021'!G269</f>
        <v>0</v>
      </c>
      <c r="H269" s="54"/>
      <c r="I269" s="73">
        <f>'janvier 2021'!I269+'février 2021'!I269+'mars 2021'!I269+'avril 2021'!I269+'mai 2021'!I269+'juin 2021'!I269+'juillet 2021'!I269+'aout 2021'!I269+'septembre 2021'!I269+'octobre 2021'!I269+'novembre 2021'!I269+'décembre 2021'!I269</f>
        <v>0</v>
      </c>
    </row>
    <row r="270" spans="1:9" ht="15">
      <c r="A270" s="9"/>
      <c r="B270" s="54"/>
      <c r="C270" s="54"/>
      <c r="D270" s="54"/>
      <c r="E270" s="54"/>
      <c r="F270" s="54"/>
      <c r="G270" s="54"/>
      <c r="H270" s="54"/>
      <c r="I270" s="73"/>
    </row>
    <row r="271" spans="1:9" ht="15">
      <c r="A271" s="9"/>
      <c r="B271" s="54"/>
      <c r="C271" s="54"/>
      <c r="D271" s="54"/>
      <c r="E271" s="54"/>
      <c r="F271" s="54"/>
      <c r="G271" s="54"/>
      <c r="H271" s="54"/>
      <c r="I271" s="73"/>
    </row>
    <row r="272" spans="1:9" ht="15">
      <c r="A272" s="9"/>
      <c r="B272" s="54">
        <f>'janvier 2021'!B272+'février 2021'!B272+'mars 2021'!B272+'avril 2021'!B272+'mai 2021'!B272+'juin 2021'!B272+'juillet 2021'!B272+'aout 2021'!B272+'septembre 2021'!B272+'octobre 2021'!B272+'novembre 2021'!B272+'décembre 2021'!B272</f>
        <v>0</v>
      </c>
      <c r="C272" s="54">
        <f>'janvier 2021'!C272+'février 2021'!C272+'mars 2021'!C272+'avril 2021'!C272+'mai 2021'!C272+'juin 2021'!C272+'juillet 2021'!C272+'aout 2021'!C272+'septembre 2021'!C272+'octobre 2021'!C272+'novembre 2021'!C272+'décembre 2021'!C272</f>
        <v>0</v>
      </c>
      <c r="D272" s="54">
        <f>'janvier 2021'!D272+'février 2021'!D272+'mars 2021'!D272+'avril 2021'!D272+'mai 2021'!D272+'juin 2021'!D272+'juillet 2021'!D272+'aout 2021'!D272+'septembre 2021'!D272+'octobre 2021'!D272+'novembre 2021'!D272+'décembre 2021'!D272</f>
        <v>0</v>
      </c>
      <c r="E272" s="54">
        <f>'janvier 2021'!E272+'février 2021'!E272+'mars 2021'!E272+'avril 2021'!E272+'mai 2021'!E272+'juin 2021'!E272+'juillet 2021'!E272+'aout 2021'!E272+'septembre 2021'!E272+'octobre 2021'!E272+'novembre 2021'!E272+'décembre 2021'!E272</f>
        <v>0</v>
      </c>
      <c r="F272" s="54">
        <f>'janvier 2021'!F272+'février 2021'!F272+'mars 2021'!F272+'avril 2021'!F272+'mai 2021'!F272+'juin 2021'!F272+'juillet 2021'!F272+'aout 2021'!F272+'septembre 2021'!F272+'octobre 2021'!F272+'novembre 2021'!F272+'décembre 2021'!F272</f>
        <v>0</v>
      </c>
      <c r="G272" s="54">
        <f>'janvier 2021'!G272+'février 2021'!G272+'mars 2021'!G272+'avril 2021'!G272+'mai 2021'!G272+'juin 2021'!G272+'juillet 2021'!G272+'aout 2021'!G272+'septembre 2021'!G272+'octobre 2021'!G272+'novembre 2021'!G272+'décembre 2021'!G272</f>
        <v>0</v>
      </c>
      <c r="H272" s="54"/>
      <c r="I272" s="73">
        <f>'janvier 2021'!I272+'février 2021'!I272+'mars 2021'!I272+'avril 2021'!I272+'mai 2021'!I272+'juin 2021'!I272+'juillet 2021'!I272+'aout 2021'!I272+'septembre 2021'!I272+'octobre 2021'!I272+'novembre 2021'!I272+'décembre 2021'!I272</f>
        <v>0</v>
      </c>
    </row>
    <row r="273" spans="1:9" ht="15">
      <c r="A273" s="6" t="s">
        <v>68</v>
      </c>
      <c r="B273" s="73">
        <f>'janvier 2021'!B273+'février 2021'!B273+'mars 2021'!B273+'avril 2021'!B273+'mai 2021'!B273+'juin 2021'!B273+'juillet 2021'!B273+'aout 2021'!B273+'septembre 2021'!B273+'octobre 2021'!B273+'novembre 2021'!B273+'décembre 2021'!B273</f>
        <v>0</v>
      </c>
      <c r="C273" s="73">
        <f>'janvier 2021'!C273+'février 2021'!C273+'mars 2021'!C273+'avril 2021'!C273+'mai 2021'!C273+'juin 2021'!C273+'juillet 2021'!C273+'aout 2021'!C273+'septembre 2021'!C273+'octobre 2021'!C273+'novembre 2021'!C273+'décembre 2021'!C273</f>
        <v>0</v>
      </c>
      <c r="D273" s="73">
        <f>'janvier 2021'!D273+'février 2021'!D273+'mars 2021'!D273+'avril 2021'!D273+'mai 2021'!D273+'juin 2021'!D273+'juillet 2021'!D273+'aout 2021'!D273+'septembre 2021'!D273+'octobre 2021'!D273+'novembre 2021'!D273+'décembre 2021'!D273</f>
        <v>4354</v>
      </c>
      <c r="E273" s="73">
        <f>'janvier 2021'!E273+'février 2021'!E273+'mars 2021'!E273+'avril 2021'!E273+'mai 2021'!E273+'juin 2021'!E273+'juillet 2021'!E273+'aout 2021'!E273+'septembre 2021'!E273+'octobre 2021'!E273+'novembre 2021'!E273+'décembre 2021'!E273</f>
        <v>0</v>
      </c>
      <c r="F273" s="73">
        <f>'janvier 2021'!F273+'février 2021'!F273+'mars 2021'!F273+'avril 2021'!F273+'mai 2021'!F273+'juin 2021'!F273+'juillet 2021'!F273+'aout 2021'!F273+'septembre 2021'!F273+'octobre 2021'!F273+'novembre 2021'!F273+'décembre 2021'!F273</f>
        <v>0</v>
      </c>
      <c r="G273" s="73">
        <f>'janvier 2021'!G273+'février 2021'!G273+'mars 2021'!G273+'avril 2021'!G273+'mai 2021'!G273+'juin 2021'!G273+'juillet 2021'!G273+'aout 2021'!G273+'septembre 2021'!G273+'octobre 2021'!G273+'novembre 2021'!G273+'décembre 2021'!G273</f>
        <v>0</v>
      </c>
      <c r="H273" s="73"/>
      <c r="I273" s="73">
        <f>'janvier 2021'!I273+'février 2021'!I273+'mars 2021'!I273+'avril 2021'!I273+'mai 2021'!I273+'juin 2021'!I273+'juillet 2021'!I273+'aout 2021'!I273+'septembre 2021'!I273+'octobre 2021'!I273+'novembre 2021'!I273+'décembre 2021'!I273</f>
        <v>4354</v>
      </c>
    </row>
    <row r="274" spans="1:9" ht="15">
      <c r="A274" s="6" t="s">
        <v>55</v>
      </c>
      <c r="B274" s="73">
        <f>'janvier 2021'!B274+'février 2021'!B274+'mars 2021'!B274+'avril 2021'!B274+'mai 2021'!B274+'juin 2021'!B274+'juillet 2021'!B274+'aout 2021'!B274+'septembre 2021'!B274+'octobre 2021'!B274+'novembre 2021'!B274+'décembre 2021'!B274</f>
        <v>0</v>
      </c>
      <c r="C274" s="73">
        <f>'janvier 2021'!C274+'février 2021'!C274+'mars 2021'!C274+'avril 2021'!C274+'mai 2021'!C274+'juin 2021'!C274+'juillet 2021'!C274+'aout 2021'!C274+'septembre 2021'!C274+'octobre 2021'!C274+'novembre 2021'!C274+'décembre 2021'!C274</f>
        <v>0</v>
      </c>
      <c r="D274" s="73">
        <f>'janvier 2021'!D274+'février 2021'!D274+'mars 2021'!D274+'avril 2021'!D274+'mai 2021'!D274+'juin 2021'!D274+'juillet 2021'!D274+'aout 2021'!D274+'septembre 2021'!D274+'octobre 2021'!D274+'novembre 2021'!D274+'décembre 2021'!D274</f>
        <v>0</v>
      </c>
      <c r="E274" s="73">
        <f>'janvier 2021'!E274+'février 2021'!E274+'mars 2021'!E274+'avril 2021'!E274+'mai 2021'!E274+'juin 2021'!E274+'juillet 2021'!E274+'aout 2021'!E274+'septembre 2021'!E274+'octobre 2021'!E274+'novembre 2021'!E274+'décembre 2021'!E274</f>
        <v>0</v>
      </c>
      <c r="F274" s="73">
        <f>'janvier 2021'!F274+'février 2021'!F274+'mars 2021'!F274+'avril 2021'!F274+'mai 2021'!F274+'juin 2021'!F274+'juillet 2021'!F274+'aout 2021'!F274+'septembre 2021'!F274+'octobre 2021'!F274+'novembre 2021'!F274+'décembre 2021'!F274</f>
        <v>0</v>
      </c>
      <c r="G274" s="73">
        <f>'janvier 2021'!G274+'février 2021'!G274+'mars 2021'!G274+'avril 2021'!G274+'mai 2021'!G274+'juin 2021'!G274+'juillet 2021'!G274+'aout 2021'!G274+'septembre 2021'!G274+'octobre 2021'!G274+'novembre 2021'!G274+'décembre 2021'!G274</f>
        <v>0</v>
      </c>
      <c r="H274" s="73"/>
      <c r="I274" s="73">
        <f>'janvier 2021'!I274+'février 2021'!I274+'mars 2021'!I274+'avril 2021'!I274+'mai 2021'!I274+'juin 2021'!I274+'juillet 2021'!I274+'aout 2021'!I274+'septembre 2021'!I274+'octobre 2021'!I274+'novembre 2021'!I274+'décembre 2021'!I274</f>
        <v>0</v>
      </c>
    </row>
    <row r="275" spans="1:9" ht="15">
      <c r="A275" s="6" t="s">
        <v>69</v>
      </c>
      <c r="B275" s="64">
        <f>'janvier 2021'!B275+'février 2021'!B275+'mars 2021'!B275+'avril 2021'!B275+'mai 2021'!B275+'juin 2021'!B275+'juillet 2021'!B275+'aout 2021'!B275+'septembre 2021'!B275+'octobre 2021'!B275+'novembre 2021'!B275+'décembre 2021'!B275</f>
        <v>0</v>
      </c>
      <c r="C275" s="64">
        <f>'janvier 2021'!C275+'février 2021'!C275+'mars 2021'!C275+'avril 2021'!C275+'mai 2021'!C275+'juin 2021'!C275+'juillet 2021'!C275+'aout 2021'!C275+'septembre 2021'!C275+'octobre 2021'!C275+'novembre 2021'!C275+'décembre 2021'!C275</f>
        <v>0</v>
      </c>
      <c r="D275" s="64">
        <f>'janvier 2021'!D275+'février 2021'!D275+'mars 2021'!D275+'avril 2021'!D275+'mai 2021'!D275+'juin 2021'!D275+'juillet 2021'!D275+'aout 2021'!D275+'septembre 2021'!D275+'octobre 2021'!D275+'novembre 2021'!D275+'décembre 2021'!D275</f>
        <v>276</v>
      </c>
      <c r="E275" s="64">
        <f>'janvier 2021'!E275+'février 2021'!E275+'mars 2021'!E275+'avril 2021'!E275+'mai 2021'!E275+'juin 2021'!E275+'juillet 2021'!E275+'aout 2021'!E275+'septembre 2021'!E275+'octobre 2021'!E275+'novembre 2021'!E275+'décembre 2021'!E275</f>
        <v>0</v>
      </c>
      <c r="F275" s="64">
        <f>'janvier 2021'!F275+'février 2021'!F275+'mars 2021'!F275+'avril 2021'!F275+'mai 2021'!F275+'juin 2021'!F275+'juillet 2021'!F275+'aout 2021'!F275+'septembre 2021'!F275+'octobre 2021'!F275+'novembre 2021'!F275+'décembre 2021'!F275</f>
        <v>0</v>
      </c>
      <c r="G275" s="64">
        <f>'janvier 2021'!G275+'février 2021'!G275+'mars 2021'!G275+'avril 2021'!G275+'mai 2021'!G275+'juin 2021'!G275+'juillet 2021'!G275+'aout 2021'!G275+'septembre 2021'!G275+'octobre 2021'!G275+'novembre 2021'!G275+'décembre 2021'!G275</f>
        <v>0</v>
      </c>
      <c r="H275" s="64"/>
      <c r="I275" s="64">
        <f>'janvier 2021'!I275+'février 2021'!I275+'mars 2021'!I275+'avril 2021'!I275+'mai 2021'!I275+'juin 2021'!I275+'juillet 2021'!I275+'aout 2021'!I275+'septembre 2021'!I275+'octobre 2021'!I275+'novembre 2021'!I275+'décembre 2021'!I275</f>
        <v>276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f>'janvier 2021'!B279+'février 2021'!B279+'mars 2021'!B279+'avril 2021'!B279+'mai 2021'!B279+'juin 2021'!B279+'juillet 2021'!B279+'aout 2021'!B279+'septembre 2021'!B279+'octobre 2021'!B279+'novembre 2021'!B279+'décembre 2021'!B279</f>
        <v>7</v>
      </c>
      <c r="C279" s="19">
        <f>'janvier 2021'!C279+'février 2021'!C279+'mars 2021'!C279+'avril 2021'!C279+'mai 2021'!C279+'juin 2021'!C279+'juillet 2021'!C279+'aout 2021'!C279+'septembre 2021'!C279+'octobre 2021'!C279+'novembre 2021'!C279+'décembre 2021'!C279</f>
        <v>3</v>
      </c>
      <c r="D279" s="19">
        <f>'janvier 2021'!D279+'février 2021'!D279+'mars 2021'!D279+'avril 2021'!D279+'mai 2021'!D279+'juin 2021'!D279+'juillet 2021'!D279+'aout 2021'!D279+'septembre 2021'!D279+'octobre 2021'!D279+'novembre 2021'!D279+'décembre 2021'!D279</f>
        <v>2</v>
      </c>
      <c r="E279" s="19">
        <f>'janvier 2021'!E279+'février 2021'!E279+'mars 2021'!E279+'avril 2021'!E279+'mai 2021'!E279+'juin 2021'!E279+'juillet 2021'!E279+'aout 2021'!E279+'septembre 2021'!E279+'octobre 2021'!E279+'novembre 2021'!E279+'décembre 2021'!E279</f>
        <v>0</v>
      </c>
      <c r="F279" s="16"/>
      <c r="G279" s="16"/>
      <c r="H279" s="16"/>
      <c r="I279" s="35">
        <f>'janvier 2021'!I279+'février 2021'!I279+'mars 2021'!I279+'avril 2021'!I279+'mai 2021'!I279+'juin 2021'!I279+'juillet 2021'!I279+'aout 2021'!I279+'septembre 2021'!I279+'octobre 2021'!I279+'novembre 2021'!I279+'décembre 2021'!I279</f>
        <v>12</v>
      </c>
    </row>
    <row r="280" spans="1:9" ht="15">
      <c r="A280" s="6" t="s">
        <v>10</v>
      </c>
      <c r="B280" s="19">
        <f>'janvier 2021'!B280+'février 2021'!B280+'mars 2021'!B280+'avril 2021'!B280+'mai 2021'!B280+'juin 2021'!B280+'juillet 2021'!B280+'aout 2021'!B280+'septembre 2021'!B280+'octobre 2021'!B280+'novembre 2021'!B280+'décembre 2021'!B280</f>
        <v>0</v>
      </c>
      <c r="C280" s="19">
        <f>'janvier 2021'!C280+'février 2021'!C280+'mars 2021'!C280+'avril 2021'!C280+'mai 2021'!C280+'juin 2021'!C280+'juillet 2021'!C280+'aout 2021'!C280+'septembre 2021'!C280+'octobre 2021'!C280+'novembre 2021'!C280+'décembre 2021'!C280</f>
        <v>0</v>
      </c>
      <c r="D280" s="19">
        <f>'janvier 2021'!D280+'février 2021'!D280+'mars 2021'!D280+'avril 2021'!D280+'mai 2021'!D280+'juin 2021'!D280+'juillet 2021'!D280+'aout 2021'!D280+'septembre 2021'!D280+'octobre 2021'!D280+'novembre 2021'!D280+'décembre 2021'!D280</f>
        <v>0</v>
      </c>
      <c r="E280" s="19">
        <f>'janvier 2021'!E280+'février 2021'!E280+'mars 2021'!E280+'avril 2021'!E280+'mai 2021'!E280+'juin 2021'!E280+'juillet 2021'!E280+'aout 2021'!E280+'septembre 2021'!E280+'octobre 2021'!E280+'novembre 2021'!E280+'décembre 2021'!E280</f>
        <v>0</v>
      </c>
      <c r="F280" s="16"/>
      <c r="G280" s="16"/>
      <c r="H280" s="16"/>
      <c r="I280" s="35">
        <f>'janvier 2021'!I280+'février 2021'!I280+'mars 2021'!I280+'avril 2021'!I280+'mai 2021'!I280+'juin 2021'!I280+'juillet 2021'!I280+'aout 2021'!I280+'septembre 2021'!I280+'octobre 2021'!I280+'novembre 2021'!I280+'décembre 2021'!I280</f>
        <v>0</v>
      </c>
    </row>
    <row r="281" spans="1:9" ht="15">
      <c r="A281" s="6" t="s">
        <v>9</v>
      </c>
      <c r="B281" s="19">
        <f>'janvier 2021'!B281+'février 2021'!B281+'mars 2021'!B281+'avril 2021'!B281+'mai 2021'!B281+'juin 2021'!B281+'juillet 2021'!B281+'aout 2021'!B281+'septembre 2021'!B281+'octobre 2021'!B281+'novembre 2021'!B281+'décembre 2021'!B281</f>
        <v>13</v>
      </c>
      <c r="C281" s="16"/>
      <c r="D281" s="16"/>
      <c r="E281" s="16"/>
      <c r="F281" s="16"/>
      <c r="G281" s="16"/>
      <c r="H281" s="16"/>
      <c r="I281" s="35">
        <f>'janvier 2021'!I281+'février 2021'!I281+'mars 2021'!I281+'avril 2021'!I281+'mai 2021'!I281+'juin 2021'!I281+'juillet 2021'!I281+'aout 2021'!I281+'septembre 2021'!I281+'octobre 2021'!I281+'novembre 2021'!I281+'décembre 2021'!I281</f>
        <v>13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15">
      <c r="A283" s="6" t="s">
        <v>3</v>
      </c>
      <c r="B283" s="19">
        <f>'janvier 2021'!B283+'février 2021'!B283+'mars 2021'!B283+'avril 2021'!B283+'mai 2021'!B283+'juin 2021'!B283+'juillet 2021'!B283+'aout 2021'!B283+'septembre 2021'!B283+'octobre 2021'!B283+'novembre 2021'!B283+'décembre 2021'!B283</f>
        <v>0</v>
      </c>
      <c r="C283" s="19">
        <f>'janvier 2021'!C283+'février 2021'!C283+'mars 2021'!C283+'avril 2021'!C283+'mai 2021'!C283+'juin 2021'!C283+'juillet 2021'!C283+'aout 2021'!C283+'septembre 2021'!C283+'octobre 2021'!C283+'novembre 2021'!C283+'décembre 2021'!C283</f>
        <v>0</v>
      </c>
      <c r="D283" s="19">
        <f>'janvier 2021'!D283+'février 2021'!D283+'mars 2021'!D283+'avril 2021'!D283+'mai 2021'!D283+'juin 2021'!D283+'juillet 2021'!D283+'aout 2021'!D283+'septembre 2021'!D283+'octobre 2021'!D283+'novembre 2021'!D283+'décembre 2021'!D283</f>
        <v>0</v>
      </c>
      <c r="E283" s="16"/>
      <c r="F283" s="16"/>
      <c r="G283" s="16"/>
      <c r="H283" s="16"/>
      <c r="I283" s="35">
        <f>'janvier 2021'!I283+'février 2021'!I283+'mars 2021'!I283+'avril 2021'!I283+'mai 2021'!I283+'juin 2021'!I283+'juillet 2021'!I283+'aout 2021'!I283+'septembre 2021'!I283+'octobre 2021'!I283+'novembre 2021'!I283+'décembre 2021'!I283</f>
        <v>0</v>
      </c>
    </row>
    <row r="284" spans="1:9" ht="30">
      <c r="A284" s="6" t="s">
        <v>4</v>
      </c>
      <c r="B284" s="19">
        <f>'janvier 2021'!B284+'février 2021'!B284+'mars 2021'!B284+'avril 2021'!B284+'mai 2021'!B284+'juin 2021'!B284+'juillet 2021'!B284+'aout 2021'!B284+'septembre 2021'!B284+'octobre 2021'!B284+'novembre 2021'!B284+'décembre 2021'!B284</f>
        <v>0</v>
      </c>
      <c r="C284" s="19">
        <f>'janvier 2021'!C284+'février 2021'!C284+'mars 2021'!C284+'avril 2021'!C284+'mai 2021'!C284+'juin 2021'!C284+'juillet 2021'!C284+'aout 2021'!C284+'septembre 2021'!C284+'octobre 2021'!C284+'novembre 2021'!C284+'décembre 2021'!C284</f>
        <v>0</v>
      </c>
      <c r="D284" s="19">
        <f>'janvier 2021'!D284+'février 2021'!D284+'mars 2021'!D284+'avril 2021'!D284+'mai 2021'!D284+'juin 2021'!D284+'juillet 2021'!D284+'aout 2021'!D284+'septembre 2021'!D284+'octobre 2021'!D284+'novembre 2021'!D284+'décembre 2021'!D284</f>
        <v>0</v>
      </c>
      <c r="E284" s="16"/>
      <c r="F284" s="16"/>
      <c r="G284" s="16"/>
      <c r="H284" s="16"/>
      <c r="I284" s="35">
        <f>'janvier 2021'!I284+'février 2021'!I284+'mars 2021'!I284+'avril 2021'!I284+'mai 2021'!I284+'juin 2021'!I284+'juillet 2021'!I284+'aout 2021'!I284+'septembre 2021'!I284+'octobre 2021'!I284+'novembre 2021'!I284+'décembre 2021'!I284</f>
        <v>0</v>
      </c>
    </row>
    <row r="285" spans="1:9" ht="18.75" customHeight="1">
      <c r="A285" t="s">
        <v>12</v>
      </c>
      <c r="B285" s="17">
        <f>'janvier 2021'!B285+'février 2021'!B285+'mars 2021'!B285+'avril 2021'!B285+'mai 2021'!B285+'juin 2021'!B285+'juillet 2021'!B285+'aout 2021'!B285+'septembre 2021'!B285+'octobre 2021'!B285+'novembre 2021'!B285+'décembre 2021'!B285</f>
        <v>0</v>
      </c>
      <c r="C285" s="17">
        <f>'janvier 2021'!C285+'février 2021'!C285+'mars 2021'!C285+'avril 2021'!C285+'mai 2021'!C285+'juin 2021'!C285+'juillet 2021'!C285+'aout 2021'!C285+'septembre 2021'!C285+'octobre 2021'!C285+'novembre 2021'!C285+'décembre 2021'!C285</f>
        <v>0</v>
      </c>
      <c r="D285" s="17">
        <f>'janvier 2021'!D285+'février 2021'!D285+'mars 2021'!D285+'avril 2021'!D285+'mai 2021'!D285+'juin 2021'!D285+'juillet 2021'!D285+'aout 2021'!D285+'septembre 2021'!D285+'octobre 2021'!D285+'novembre 2021'!D285+'décembre 2021'!D285</f>
        <v>0</v>
      </c>
      <c r="E285" s="16"/>
      <c r="F285" s="16"/>
      <c r="G285" s="16"/>
      <c r="H285" s="16"/>
      <c r="I285" s="35">
        <f>'janvier 2021'!I285+'février 2021'!I285+'mars 2021'!I285+'avril 2021'!I285+'mai 2021'!I285+'juin 2021'!I285+'juillet 2021'!I285+'aout 2021'!I285+'septembre 2021'!I285+'octobre 2021'!I285+'novembre 2021'!I285+'décembre 2021'!I285</f>
        <v>0</v>
      </c>
    </row>
    <row r="286" spans="1:9" ht="15" customHeight="1">
      <c r="A286" t="s">
        <v>6</v>
      </c>
      <c r="B286" s="31">
        <f>'janvier 2021'!B286+'février 2021'!B286+'mars 2021'!B286+'avril 2021'!B286+'mai 2021'!B286+'juin 2021'!B286+'juillet 2021'!B286+'aout 2021'!B286+'septembre 2021'!B286+'octobre 2021'!B286+'novembre 2021'!B286+'décembre 2021'!B286</f>
        <v>0</v>
      </c>
      <c r="C286" s="31">
        <f>'janvier 2021'!C286+'février 2021'!C286+'mars 2021'!C286+'avril 2021'!C286+'mai 2021'!C286+'juin 2021'!C286+'juillet 2021'!C286+'aout 2021'!C286+'septembre 2021'!C286+'octobre 2021'!C286+'novembre 2021'!C286+'décembre 2021'!C286</f>
        <v>0</v>
      </c>
      <c r="D286" s="31">
        <f>'janvier 2021'!D286+'février 2021'!D286+'mars 2021'!D286+'avril 2021'!D286+'mai 2021'!D286+'juin 2021'!D286+'juillet 2021'!D286+'aout 2021'!D286+'septembre 2021'!D286+'octobre 2021'!D286+'novembre 2021'!D286+'décembre 2021'!D286</f>
        <v>0</v>
      </c>
      <c r="E286" s="16"/>
      <c r="F286" s="16"/>
      <c r="G286" s="16"/>
      <c r="H286" s="16"/>
      <c r="I286" s="35">
        <f>'janvier 2021'!I286+'février 2021'!I286+'mars 2021'!I286+'avril 2021'!I286+'mai 2021'!I286+'juin 2021'!I286+'juillet 2021'!I286+'aout 2021'!I286+'septembre 2021'!I286+'octobre 2021'!I286+'novembre 2021'!I286+'décembre 2021'!I286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f>'janvier 2021'!B288+'février 2021'!B288+'mars 2021'!B288+'avril 2021'!B288+'mai 2021'!B288+'juin 2021'!B288+'juillet 2021'!B288+'aout 2021'!B288+'septembre 2021'!B288+'octobre 2021'!B288+'novembre 2021'!B288+'décembre 2021'!B288</f>
        <v>0</v>
      </c>
      <c r="C288" s="16"/>
      <c r="D288" s="16"/>
      <c r="E288" s="16"/>
      <c r="F288" s="16"/>
      <c r="G288" s="16"/>
      <c r="H288" s="16"/>
      <c r="I288" s="69">
        <f>'janvier 2021'!I288+'février 2021'!I288+'mars 2021'!I288+'avril 2021'!I288+'mai 2021'!I288+'juin 2021'!I288+'juillet 2021'!I288+'aout 2021'!I288+'septembre 2021'!I288+'octobre 2021'!I288+'novembre 2021'!I288+'décembre 2021'!I288</f>
        <v>0</v>
      </c>
    </row>
    <row r="289" spans="1:9" ht="15">
      <c r="A289" s="13" t="s">
        <v>108</v>
      </c>
      <c r="B289" s="70">
        <f>'janvier 2021'!B289+'février 2021'!B289+'mars 2021'!B289+'avril 2021'!B289+'mai 2021'!B289+'juin 2021'!B289+'juillet 2021'!B289+'aout 2021'!B289+'septembre 2021'!B289+'octobre 2021'!B289+'novembre 2021'!B289+'décembre 2021'!B289</f>
        <v>0</v>
      </c>
      <c r="C289" s="16"/>
      <c r="D289" s="16"/>
      <c r="E289" s="16"/>
      <c r="F289" s="16"/>
      <c r="G289" s="16"/>
      <c r="H289" s="16"/>
      <c r="I289" s="69">
        <f>'janvier 2021'!I289+'février 2021'!I289+'mars 2021'!I289+'avril 2021'!I289+'mai 2021'!I289+'juin 2021'!I289+'juillet 2021'!I289+'aout 2021'!I289+'septembre 2021'!I289+'octobre 2021'!I289+'novembre 2021'!I289+'décembre 2021'!I289</f>
        <v>0</v>
      </c>
    </row>
    <row r="290" spans="1:9" ht="15">
      <c r="A290" s="13" t="s">
        <v>109</v>
      </c>
      <c r="B290" s="70">
        <f>'janvier 2021'!B290+'février 2021'!B290+'mars 2021'!B290+'avril 2021'!B290+'mai 2021'!B290+'juin 2021'!B290+'juillet 2021'!B290+'aout 2021'!B290+'septembre 2021'!B290+'octobre 2021'!B290+'novembre 2021'!B290+'décembre 2021'!B290</f>
        <v>0</v>
      </c>
      <c r="C290" s="16"/>
      <c r="D290" s="16"/>
      <c r="E290" s="16"/>
      <c r="F290" s="16"/>
      <c r="G290" s="16"/>
      <c r="H290" s="16"/>
      <c r="I290" s="69">
        <f>'janvier 2021'!I290+'février 2021'!I290+'mars 2021'!I290+'avril 2021'!I290+'mai 2021'!I290+'juin 2021'!I290+'juillet 2021'!I290+'aout 2021'!I290+'septembre 2021'!I290+'octobre 2021'!I290+'novembre 2021'!I290+'décembre 2021'!I290</f>
        <v>0</v>
      </c>
    </row>
    <row r="291" spans="1:9" ht="15">
      <c r="A291" s="13" t="s">
        <v>110</v>
      </c>
      <c r="B291" s="70">
        <f>'janvier 2021'!B291+'février 2021'!B291+'mars 2021'!B291+'avril 2021'!B291+'mai 2021'!B291+'juin 2021'!B291+'juillet 2021'!B291+'aout 2021'!B291+'septembre 2021'!B291+'octobre 2021'!B291+'novembre 2021'!B291+'décembre 2021'!B291</f>
        <v>0</v>
      </c>
      <c r="C291" s="16"/>
      <c r="D291" s="16"/>
      <c r="E291" s="16"/>
      <c r="F291" s="16"/>
      <c r="G291" s="16"/>
      <c r="H291" s="16"/>
      <c r="I291" s="69">
        <f>'janvier 2021'!I291+'février 2021'!I291+'mars 2021'!I291+'avril 2021'!I291+'mai 2021'!I291+'juin 2021'!I291+'juillet 2021'!I291+'aout 2021'!I291+'septembre 2021'!I291+'octobre 2021'!I291+'novembre 2021'!I291+'décembre 2021'!I291</f>
        <v>0</v>
      </c>
    </row>
    <row r="292" spans="1:9" ht="15">
      <c r="A292" s="7" t="s">
        <v>106</v>
      </c>
      <c r="B292" s="70">
        <f>'janvier 2021'!B292+'février 2021'!B292+'mars 2021'!B292+'avril 2021'!B292+'mai 2021'!B292+'juin 2021'!B292+'juillet 2021'!B292+'aout 2021'!B292+'septembre 2021'!B292+'octobre 2021'!B292+'novembre 2021'!B292+'décembre 2021'!B292</f>
        <v>0</v>
      </c>
      <c r="C292" s="16"/>
      <c r="D292" s="16"/>
      <c r="E292" s="16"/>
      <c r="F292" s="16"/>
      <c r="G292" s="16"/>
      <c r="H292" s="16"/>
      <c r="I292" s="69">
        <f>'janvier 2021'!I292+'février 2021'!I292+'mars 2021'!I292+'avril 2021'!I292+'mai 2021'!I292+'juin 2021'!I292+'juillet 2021'!I292+'aout 2021'!I292+'septembre 2021'!I292+'octobre 2021'!I292+'novembre 2021'!I292+'décembre 2021'!I292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/>
      <c r="C295" s="17"/>
      <c r="D295" s="17"/>
      <c r="E295" s="16"/>
      <c r="F295" s="16"/>
      <c r="G295" s="16"/>
      <c r="H295" s="16"/>
      <c r="I295" s="68"/>
    </row>
    <row r="296" spans="1:9" ht="15">
      <c r="A296" s="45" t="s">
        <v>99</v>
      </c>
      <c r="B296" s="17"/>
      <c r="C296" s="17"/>
      <c r="D296" s="17"/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f>'janvier 2021'!B297+'février 2021'!B297+'mars 2021'!B297+'avril 2021'!B297+'mai 2021'!B297+'juin 2021'!B297+'juillet 2021'!B297+'aout 2021'!B297+'septembre 2021'!B297+'octobre 2021'!B297+'novembre 2021'!B297+'décembre 2021'!B297</f>
        <v>8</v>
      </c>
      <c r="C297" s="17">
        <f>'janvier 2021'!C297+'février 2021'!C297+'mars 2021'!C297+'avril 2021'!C297+'mai 2021'!C297+'juin 2021'!C297+'juillet 2021'!C297+'aout 2021'!C297+'septembre 2021'!C297+'octobre 2021'!C297+'novembre 2021'!C297+'décembre 2021'!C297</f>
        <v>8</v>
      </c>
      <c r="D297" s="17">
        <f>'janvier 2021'!D297+'février 2021'!D297+'mars 2021'!D297+'avril 2021'!D297+'mai 2021'!D297+'juin 2021'!D297+'juillet 2021'!D297+'aout 2021'!D297+'septembre 2021'!D297+'octobre 2021'!D297+'novembre 2021'!D297+'décembre 2021'!D297</f>
        <v>9.5</v>
      </c>
      <c r="E297" s="16"/>
      <c r="F297" s="16"/>
      <c r="G297" s="16"/>
      <c r="H297" s="16"/>
      <c r="I297" s="68">
        <f>'janvier 2021'!I297+'février 2021'!I297+'mars 2021'!I297+'avril 2021'!I297+'mai 2021'!I297+'juin 2021'!I297+'juillet 2021'!I297+'aout 2021'!I297+'septembre 2021'!I297+'octobre 2021'!I297+'novembre 2021'!I297+'décembre 2021'!I297</f>
        <v>25.5</v>
      </c>
    </row>
    <row r="298" spans="1:9" ht="15">
      <c r="A298" s="45" t="s">
        <v>98</v>
      </c>
      <c r="B298" s="17"/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/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f>'janvier 2021'!B300+'février 2021'!B300+'mars 2021'!B300+'avril 2021'!B300+'mai 2021'!B300+'juin 2021'!B300+'juillet 2021'!B300+'aout 2021'!B300+'septembre 2021'!B300+'octobre 2021'!B300+'novembre 2021'!B300+'décembre 2021'!B300</f>
        <v>7</v>
      </c>
      <c r="C300" s="17">
        <f>'janvier 2021'!C300+'février 2021'!C300+'mars 2021'!C300+'avril 2021'!C300+'mai 2021'!C300+'juin 2021'!C300+'juillet 2021'!C300+'aout 2021'!C300+'septembre 2021'!C300+'octobre 2021'!C300+'novembre 2021'!C300+'décembre 2021'!C300</f>
        <v>0</v>
      </c>
      <c r="D300" s="17">
        <f>'janvier 2021'!D300+'février 2021'!D300+'mars 2021'!D300+'avril 2021'!D300+'mai 2021'!D300+'juin 2021'!D300+'juillet 2021'!D300+'aout 2021'!D300+'septembre 2021'!D300+'octobre 2021'!D300+'novembre 2021'!D300+'décembre 2021'!D300</f>
        <v>0</v>
      </c>
      <c r="E300" s="16"/>
      <c r="F300" s="16"/>
      <c r="G300" s="16"/>
      <c r="H300" s="16"/>
      <c r="I300" s="68">
        <f>'janvier 2021'!I300+'février 2021'!I300+'mars 2021'!I300+'avril 2021'!I300+'mai 2021'!I300+'juin 2021'!I300+'juillet 2021'!I300+'aout 2021'!I300+'septembre 2021'!I300+'octobre 2021'!I300+'novembre 2021'!I300+'décembre 2021'!I300</f>
        <v>7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f>'janvier 2021'!B303+'février 2021'!B303+'mars 2021'!B303+'avril 2021'!B303+'mai 2021'!B303+'juin 2021'!B303+'juillet 2021'!B303+'aout 2021'!B303+'septembre 2021'!B303+'octobre 2021'!B303+'novembre 2021'!B303+'décembre 2021'!B303</f>
        <v>0</v>
      </c>
      <c r="C303" s="17">
        <f>'janvier 2021'!C303+'février 2021'!C303+'mars 2021'!C303+'avril 2021'!C303+'mai 2021'!C303+'juin 2021'!C303+'juillet 2021'!C303+'aout 2021'!C303+'septembre 2021'!C303+'octobre 2021'!C303+'novembre 2021'!C303+'décembre 2021'!C303</f>
        <v>0</v>
      </c>
      <c r="D303" s="17">
        <f>'janvier 2021'!D303+'février 2021'!D303+'mars 2021'!D303+'avril 2021'!D303+'mai 2021'!D303+'juin 2021'!D303+'juillet 2021'!D303+'aout 2021'!D303+'septembre 2021'!D303+'octobre 2021'!D303+'novembre 2021'!D303+'décembre 2021'!D303</f>
        <v>0</v>
      </c>
      <c r="E303" s="16"/>
      <c r="F303" s="16"/>
      <c r="G303" s="16"/>
      <c r="H303" s="16"/>
      <c r="I303" s="68">
        <f>'janvier 2021'!I303+'février 2021'!I303+'mars 2021'!I303+'avril 2021'!I303+'mai 2021'!I303+'juin 2021'!I303+'juillet 2021'!I303+'aout 2021'!I303+'septembre 2021'!I303+'octobre 2021'!I303+'novembre 2021'!I303+'décembre 2021'!I303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>
        <f>'janvier 2021'!B306+'février 2021'!B306+'mars 2021'!B306+'avril 2021'!B306+'mai 2021'!B306+'juin 2021'!B306+'juillet 2021'!B306+'aout 2021'!B306+'septembre 2021'!B306+'octobre 2021'!B306+'novembre 2021'!B306+'décembre 2021'!B306</f>
        <v>120</v>
      </c>
      <c r="C306" s="120"/>
      <c r="D306" s="120"/>
      <c r="E306" s="120"/>
      <c r="F306" s="120"/>
      <c r="G306" s="120"/>
      <c r="H306" s="120"/>
      <c r="I306" s="117">
        <f>SUM(B306)</f>
        <v>120</v>
      </c>
    </row>
    <row r="307" spans="1:9" ht="15">
      <c r="A307" s="118" t="s">
        <v>167</v>
      </c>
      <c r="B307" s="119">
        <f>'janvier 2021'!B307+'février 2021'!B307+'mars 2021'!B307+'avril 2021'!B307+'mai 2021'!B307+'juin 2021'!B307+'juillet 2021'!B307+'aout 2021'!B307+'septembre 2021'!B307+'octobre 2021'!B307+'novembre 2021'!B307+'décembre 2021'!B307</f>
        <v>1475</v>
      </c>
      <c r="C307" s="120"/>
      <c r="D307" s="120"/>
      <c r="E307" s="120"/>
      <c r="F307" s="120"/>
      <c r="G307" s="120"/>
      <c r="H307" s="120"/>
      <c r="I307" s="117">
        <f>SUM(B307)</f>
        <v>1475</v>
      </c>
    </row>
    <row r="308" spans="1:9" ht="15">
      <c r="A308" s="118" t="s">
        <v>168</v>
      </c>
      <c r="B308" s="119">
        <f>'janvier 2021'!B308+'février 2021'!B308+'mars 2021'!B308+'avril 2021'!B308+'mai 2021'!B308+'juin 2021'!B308+'juillet 2021'!B308+'aout 2021'!B308+'septembre 2021'!B308+'octobre 2021'!B308+'novembre 2021'!B308+'décembre 2021'!B308</f>
        <v>47812</v>
      </c>
      <c r="C308" s="120"/>
      <c r="D308" s="120"/>
      <c r="E308" s="120"/>
      <c r="F308" s="120"/>
      <c r="G308" s="120"/>
      <c r="H308" s="120"/>
      <c r="I308" s="117">
        <f>SUM(B308)</f>
        <v>47812</v>
      </c>
    </row>
    <row r="309" spans="1:9" ht="15">
      <c r="A309" s="118" t="s">
        <v>169</v>
      </c>
      <c r="B309" s="119">
        <f>'janvier 2021'!B309+'février 2021'!B309+'mars 2021'!B309+'avril 2021'!B309+'mai 2021'!B309+'juin 2021'!B309+'juillet 2021'!B309+'aout 2021'!B309+'septembre 2021'!B309+'octobre 2021'!B309+'novembre 2021'!B309+'décembre 2021'!B309</f>
        <v>38496.42999999999</v>
      </c>
      <c r="C309" s="120"/>
      <c r="D309" s="120"/>
      <c r="E309" s="120"/>
      <c r="F309" s="120"/>
      <c r="G309" s="120"/>
      <c r="H309" s="120"/>
      <c r="I309" s="117">
        <f>SUM(B309)</f>
        <v>38496.42999999999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>
        <f>'janvier 2021'!D311+'février 2021'!D311+'mars 2021'!D311+'avril 2021'!D311+'mai 2021'!D311+'juin 2021'!D311+'juillet 2021'!D311+'aout 2021'!D311+'septembre 2021'!D311+'octobre 2021'!D311+'novembre 2021'!D311+'décembre 2021'!D311</f>
        <v>23</v>
      </c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>
        <f>'janvier 2021'!D312+'février 2021'!D312+'mars 2021'!D312+'avril 2021'!D312+'mai 2021'!D312+'juin 2021'!D312+'juillet 2021'!D312+'aout 2021'!D312+'septembre 2021'!D312+'octobre 2021'!D312+'novembre 2021'!D312+'décembre 2021'!D312</f>
        <v>239</v>
      </c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>
        <f>'janvier 2021'!D313+'février 2021'!D313+'mars 2021'!D313+'avril 2021'!D313+'mai 2021'!D313+'juin 2021'!D313+'juillet 2021'!D313+'aout 2021'!D313+'septembre 2021'!D313+'octobre 2021'!D313+'novembre 2021'!D313+'décembre 2021'!D313</f>
        <v>2336</v>
      </c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>
        <f>'janvier 2021'!D314+'février 2021'!D314+'mars 2021'!D314+'avril 2021'!D314+'mai 2021'!D314+'juin 2021'!D314+'juillet 2021'!D314+'aout 2021'!D314+'septembre 2021'!D314+'octobre 2021'!D314+'novembre 2021'!D314+'décembre 2021'!D314</f>
        <v>6137.73</v>
      </c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I306+D311</f>
        <v>143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I307+I312</f>
        <v>1475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I308+I313</f>
        <v>47812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I309+I314</f>
        <v>38496.42999999999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70:I70"/>
    <mergeCell ref="A84:I84"/>
    <mergeCell ref="A119:I119"/>
    <mergeCell ref="A191:I191"/>
    <mergeCell ref="A197:I197"/>
    <mergeCell ref="A200:I200"/>
    <mergeCell ref="A277:I277"/>
    <mergeCell ref="A278:I278"/>
    <mergeCell ref="A282:I282"/>
    <mergeCell ref="A287:I287"/>
    <mergeCell ref="A293:I293"/>
    <mergeCell ref="A304:I304"/>
    <mergeCell ref="A321:I321"/>
    <mergeCell ref="A322:I322"/>
    <mergeCell ref="A323:I323"/>
    <mergeCell ref="A324:I324"/>
    <mergeCell ref="A325:I325"/>
    <mergeCell ref="A326:I326"/>
    <mergeCell ref="A333:I333"/>
    <mergeCell ref="A334:I334"/>
    <mergeCell ref="A335:I335"/>
    <mergeCell ref="A327:I327"/>
    <mergeCell ref="A328:I328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="85" zoomScaleNormal="85" zoomScalePageLayoutView="0" workbookViewId="0" topLeftCell="A175">
      <selection activeCell="B199" sqref="B199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203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v>83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>
        <v>0</v>
      </c>
      <c r="C28" s="16"/>
      <c r="D28" s="16"/>
      <c r="E28" s="16"/>
      <c r="F28" s="16"/>
      <c r="G28" s="16"/>
      <c r="H28" s="16"/>
      <c r="I28" s="29">
        <f>SUM(B28)</f>
        <v>0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>SUM(B33:B34)</f>
        <v>86</v>
      </c>
      <c r="C32" s="15">
        <f>SUM(C33:C34)</f>
        <v>53</v>
      </c>
      <c r="D32" s="15">
        <f>SUM(D33:D34)</f>
        <v>18</v>
      </c>
      <c r="E32" s="14"/>
      <c r="F32" s="14"/>
      <c r="G32" s="14"/>
      <c r="H32" s="14"/>
      <c r="I32" s="15">
        <f aca="true" t="shared" si="0" ref="I32:I37">SUM(B32:G32)</f>
        <v>157</v>
      </c>
    </row>
    <row r="33" spans="1:9" ht="15">
      <c r="A33" s="9" t="s">
        <v>14</v>
      </c>
      <c r="B33" s="18">
        <v>68</v>
      </c>
      <c r="C33" s="18">
        <v>31</v>
      </c>
      <c r="D33" s="18">
        <v>12</v>
      </c>
      <c r="E33" s="14"/>
      <c r="F33" s="38"/>
      <c r="G33" s="38"/>
      <c r="H33" s="38"/>
      <c r="I33" s="15">
        <f t="shared" si="0"/>
        <v>111</v>
      </c>
    </row>
    <row r="34" spans="1:9" ht="15">
      <c r="A34" s="9" t="s">
        <v>15</v>
      </c>
      <c r="B34" s="18">
        <v>18</v>
      </c>
      <c r="C34" s="18">
        <v>22</v>
      </c>
      <c r="D34" s="18">
        <v>6</v>
      </c>
      <c r="E34" s="14"/>
      <c r="F34" s="38"/>
      <c r="G34" s="38"/>
      <c r="H34" s="38"/>
      <c r="I34" s="15">
        <f t="shared" si="0"/>
        <v>46</v>
      </c>
    </row>
    <row r="35" spans="1:9" ht="15">
      <c r="A35" s="10" t="s">
        <v>35</v>
      </c>
      <c r="B35" s="15">
        <f>SUM(B36:B37)</f>
        <v>139</v>
      </c>
      <c r="C35" s="15">
        <f>SUM(C36:C37)</f>
        <v>61</v>
      </c>
      <c r="D35" s="15">
        <f>SUM(D36:D37)</f>
        <v>28</v>
      </c>
      <c r="E35" s="14"/>
      <c r="F35" s="14"/>
      <c r="G35" s="14"/>
      <c r="H35" s="14"/>
      <c r="I35" s="15">
        <f t="shared" si="0"/>
        <v>228</v>
      </c>
    </row>
    <row r="36" spans="1:9" ht="15">
      <c r="A36" s="21" t="s">
        <v>14</v>
      </c>
      <c r="B36" s="18">
        <v>117</v>
      </c>
      <c r="C36" s="18">
        <v>37</v>
      </c>
      <c r="D36" s="18">
        <v>18</v>
      </c>
      <c r="E36" s="14"/>
      <c r="F36" s="39"/>
      <c r="G36" s="39"/>
      <c r="H36" s="39"/>
      <c r="I36" s="15">
        <f t="shared" si="0"/>
        <v>172</v>
      </c>
    </row>
    <row r="37" spans="1:9" ht="15">
      <c r="A37" s="21" t="s">
        <v>15</v>
      </c>
      <c r="B37" s="18">
        <v>22</v>
      </c>
      <c r="C37" s="18">
        <v>24</v>
      </c>
      <c r="D37" s="18">
        <v>10</v>
      </c>
      <c r="E37" s="14"/>
      <c r="F37" s="39"/>
      <c r="G37" s="39"/>
      <c r="H37" s="39"/>
      <c r="I37" s="15">
        <f t="shared" si="0"/>
        <v>56</v>
      </c>
    </row>
    <row r="38" spans="1:9" ht="30">
      <c r="A38" s="10" t="s">
        <v>30</v>
      </c>
      <c r="B38" s="15"/>
      <c r="C38" s="15"/>
      <c r="D38" s="15"/>
      <c r="E38" s="14"/>
      <c r="F38" s="14"/>
      <c r="G38" s="14"/>
      <c r="H38" s="14"/>
      <c r="I38" s="15"/>
    </row>
    <row r="39" spans="1:9" ht="15">
      <c r="A39" s="11" t="s">
        <v>16</v>
      </c>
      <c r="B39" s="29">
        <f>SUM(B40+B42+B43+B44+B45)</f>
        <v>86</v>
      </c>
      <c r="C39" s="29">
        <f>SUM(C40+C42+C43+C44+C45)</f>
        <v>52</v>
      </c>
      <c r="D39" s="29">
        <f>SUM(D40+D42+D43+D44+D45)</f>
        <v>18</v>
      </c>
      <c r="E39" s="14"/>
      <c r="F39" s="40"/>
      <c r="G39" s="40"/>
      <c r="H39" s="40"/>
      <c r="I39" s="29">
        <f aca="true" t="shared" si="1" ref="I39:I52">SUM(B39:G39)</f>
        <v>156</v>
      </c>
    </row>
    <row r="40" spans="1:9" ht="15">
      <c r="A40" s="9" t="s">
        <v>20</v>
      </c>
      <c r="B40" s="18">
        <v>70</v>
      </c>
      <c r="C40" s="18">
        <v>37</v>
      </c>
      <c r="D40" s="18">
        <v>2</v>
      </c>
      <c r="E40" s="14"/>
      <c r="F40" s="38"/>
      <c r="G40" s="38"/>
      <c r="H40" s="38"/>
      <c r="I40" s="29">
        <f t="shared" si="1"/>
        <v>109</v>
      </c>
    </row>
    <row r="41" spans="1:9" ht="15">
      <c r="A41" s="9" t="s">
        <v>17</v>
      </c>
      <c r="B41" s="18">
        <v>63</v>
      </c>
      <c r="C41" s="18">
        <v>35</v>
      </c>
      <c r="D41" s="18">
        <v>2</v>
      </c>
      <c r="E41" s="14"/>
      <c r="F41" s="38"/>
      <c r="G41" s="38"/>
      <c r="H41" s="38"/>
      <c r="I41" s="29">
        <f t="shared" si="1"/>
        <v>100</v>
      </c>
    </row>
    <row r="42" spans="1:9" ht="15">
      <c r="A42" s="9" t="s">
        <v>21</v>
      </c>
      <c r="B42" s="18">
        <v>5</v>
      </c>
      <c r="C42" s="18">
        <v>1</v>
      </c>
      <c r="D42" s="18">
        <v>0</v>
      </c>
      <c r="E42" s="14"/>
      <c r="F42" s="38"/>
      <c r="G42" s="38"/>
      <c r="H42" s="38"/>
      <c r="I42" s="29">
        <f t="shared" si="1"/>
        <v>6</v>
      </c>
    </row>
    <row r="43" spans="1:9" ht="15">
      <c r="A43" s="9" t="s">
        <v>18</v>
      </c>
      <c r="B43" s="18">
        <v>4</v>
      </c>
      <c r="C43" s="18">
        <v>0</v>
      </c>
      <c r="D43" s="18">
        <v>0</v>
      </c>
      <c r="E43" s="14"/>
      <c r="F43" s="38"/>
      <c r="G43" s="38"/>
      <c r="H43" s="38"/>
      <c r="I43" s="29">
        <f t="shared" si="1"/>
        <v>4</v>
      </c>
    </row>
    <row r="44" spans="1:9" ht="15">
      <c r="A44" s="9" t="s">
        <v>19</v>
      </c>
      <c r="B44" s="18">
        <v>0</v>
      </c>
      <c r="C44" s="18">
        <v>0</v>
      </c>
      <c r="D44" s="18">
        <v>0</v>
      </c>
      <c r="E44" s="14"/>
      <c r="F44" s="38"/>
      <c r="G44" s="38"/>
      <c r="H44" s="38"/>
      <c r="I44" s="29">
        <f t="shared" si="1"/>
        <v>0</v>
      </c>
    </row>
    <row r="45" spans="1:9" ht="15">
      <c r="A45" s="9" t="s">
        <v>22</v>
      </c>
      <c r="B45" s="18">
        <v>7</v>
      </c>
      <c r="C45" s="18">
        <v>14</v>
      </c>
      <c r="D45" s="18">
        <v>16</v>
      </c>
      <c r="E45" s="14"/>
      <c r="F45" s="38"/>
      <c r="G45" s="38"/>
      <c r="H45" s="38"/>
      <c r="I45" s="29">
        <f t="shared" si="1"/>
        <v>37</v>
      </c>
    </row>
    <row r="46" spans="1:9" ht="15">
      <c r="A46" s="11" t="s">
        <v>23</v>
      </c>
      <c r="B46" s="29">
        <f>SUM(B47:B52)</f>
        <v>0</v>
      </c>
      <c r="C46" s="29">
        <f>SUM(C47:C52)</f>
        <v>1</v>
      </c>
      <c r="D46" s="29">
        <f>SUM(D47:D52)</f>
        <v>0</v>
      </c>
      <c r="E46" s="14"/>
      <c r="F46" s="40"/>
      <c r="G46" s="40"/>
      <c r="H46" s="40"/>
      <c r="I46" s="29">
        <f t="shared" si="1"/>
        <v>1</v>
      </c>
    </row>
    <row r="47" spans="1:9" ht="15">
      <c r="A47" s="9" t="s">
        <v>24</v>
      </c>
      <c r="B47" s="18">
        <v>0</v>
      </c>
      <c r="C47" s="18">
        <v>0</v>
      </c>
      <c r="D47" s="18">
        <v>0</v>
      </c>
      <c r="E47" s="14"/>
      <c r="F47" s="38"/>
      <c r="G47" s="38"/>
      <c r="H47" s="38"/>
      <c r="I47" s="29">
        <f t="shared" si="1"/>
        <v>0</v>
      </c>
    </row>
    <row r="48" spans="1:9" ht="15">
      <c r="A48" s="9" t="s">
        <v>25</v>
      </c>
      <c r="B48" s="18">
        <v>0</v>
      </c>
      <c r="C48" s="18">
        <v>0</v>
      </c>
      <c r="D48" s="18">
        <v>0</v>
      </c>
      <c r="E48" s="14"/>
      <c r="F48" s="38"/>
      <c r="G48" s="38"/>
      <c r="H48" s="38"/>
      <c r="I48" s="29">
        <f t="shared" si="1"/>
        <v>0</v>
      </c>
    </row>
    <row r="49" spans="1:9" ht="15">
      <c r="A49" s="9" t="s">
        <v>26</v>
      </c>
      <c r="B49" s="18">
        <v>0</v>
      </c>
      <c r="C49" s="18">
        <v>1</v>
      </c>
      <c r="D49" s="18">
        <v>0</v>
      </c>
      <c r="E49" s="14"/>
      <c r="F49" s="38"/>
      <c r="G49" s="38"/>
      <c r="H49" s="38"/>
      <c r="I49" s="29">
        <f t="shared" si="1"/>
        <v>1</v>
      </c>
    </row>
    <row r="50" spans="1:9" ht="15">
      <c r="A50" s="9" t="s">
        <v>27</v>
      </c>
      <c r="B50" s="18">
        <v>0</v>
      </c>
      <c r="C50" s="18">
        <v>0</v>
      </c>
      <c r="D50" s="18">
        <v>0</v>
      </c>
      <c r="E50" s="14"/>
      <c r="F50" s="38"/>
      <c r="G50" s="38"/>
      <c r="H50" s="38"/>
      <c r="I50" s="29">
        <f t="shared" si="1"/>
        <v>0</v>
      </c>
    </row>
    <row r="51" spans="1:9" ht="15">
      <c r="A51" s="9" t="s">
        <v>28</v>
      </c>
      <c r="B51" s="18">
        <v>0</v>
      </c>
      <c r="C51" s="18">
        <v>0</v>
      </c>
      <c r="D51" s="18">
        <v>0</v>
      </c>
      <c r="E51" s="14"/>
      <c r="F51" s="38"/>
      <c r="G51" s="38"/>
      <c r="H51" s="38"/>
      <c r="I51" s="29">
        <f t="shared" si="1"/>
        <v>0</v>
      </c>
    </row>
    <row r="52" spans="1:9" ht="15">
      <c r="A52" s="9" t="s">
        <v>29</v>
      </c>
      <c r="B52" s="18">
        <v>0</v>
      </c>
      <c r="C52" s="18">
        <v>0</v>
      </c>
      <c r="D52" s="18">
        <v>0</v>
      </c>
      <c r="E52" s="14"/>
      <c r="F52" s="38"/>
      <c r="G52" s="38"/>
      <c r="H52" s="38"/>
      <c r="I52" s="29">
        <f t="shared" si="1"/>
        <v>0</v>
      </c>
    </row>
    <row r="53" spans="1:9" ht="15">
      <c r="A53" s="11" t="s">
        <v>90</v>
      </c>
      <c r="B53" s="18"/>
      <c r="C53" s="18"/>
      <c r="D53" s="18"/>
      <c r="E53" s="14"/>
      <c r="F53" s="38"/>
      <c r="G53" s="38"/>
      <c r="H53" s="38"/>
      <c r="I53" s="65"/>
    </row>
    <row r="54" spans="1:9" ht="15">
      <c r="A54" s="9" t="s">
        <v>91</v>
      </c>
      <c r="B54" s="17">
        <v>4</v>
      </c>
      <c r="C54" s="17">
        <v>0</v>
      </c>
      <c r="D54" s="17">
        <v>0</v>
      </c>
      <c r="E54" s="14"/>
      <c r="F54" s="38"/>
      <c r="G54" s="38"/>
      <c r="H54" s="38"/>
      <c r="I54" s="29">
        <f aca="true" t="shared" si="2" ref="I54:I61">SUM(B54:G54)</f>
        <v>4</v>
      </c>
    </row>
    <row r="55" spans="1:9" ht="15">
      <c r="A55" s="9" t="s">
        <v>92</v>
      </c>
      <c r="B55" s="17">
        <v>0</v>
      </c>
      <c r="C55" s="17">
        <v>0</v>
      </c>
      <c r="D55" s="17">
        <v>0</v>
      </c>
      <c r="E55" s="14"/>
      <c r="F55" s="38"/>
      <c r="G55" s="38"/>
      <c r="H55" s="38"/>
      <c r="I55" s="29">
        <f t="shared" si="2"/>
        <v>0</v>
      </c>
    </row>
    <row r="56" spans="1:9" ht="15">
      <c r="A56" s="9" t="s">
        <v>93</v>
      </c>
      <c r="B56" s="17">
        <v>0</v>
      </c>
      <c r="C56" s="17">
        <v>0</v>
      </c>
      <c r="D56" s="17">
        <v>0</v>
      </c>
      <c r="E56" s="14"/>
      <c r="F56" s="38"/>
      <c r="G56" s="38"/>
      <c r="H56" s="38"/>
      <c r="I56" s="29">
        <f t="shared" si="2"/>
        <v>0</v>
      </c>
    </row>
    <row r="57" spans="1:9" ht="15">
      <c r="A57" s="9" t="s">
        <v>94</v>
      </c>
      <c r="B57" s="17">
        <v>0</v>
      </c>
      <c r="C57" s="17">
        <v>0</v>
      </c>
      <c r="D57" s="17">
        <v>0</v>
      </c>
      <c r="E57" s="14"/>
      <c r="F57" s="38"/>
      <c r="G57" s="38"/>
      <c r="H57" s="38"/>
      <c r="I57" s="29">
        <f t="shared" si="2"/>
        <v>0</v>
      </c>
    </row>
    <row r="58" spans="1:9" ht="14.25" customHeight="1">
      <c r="A58" s="10" t="s">
        <v>31</v>
      </c>
      <c r="B58" s="15">
        <v>0</v>
      </c>
      <c r="C58" s="15">
        <v>1</v>
      </c>
      <c r="D58" s="15">
        <v>2</v>
      </c>
      <c r="E58" s="14"/>
      <c r="F58" s="14"/>
      <c r="G58" s="14"/>
      <c r="H58" s="14"/>
      <c r="I58" s="29">
        <f t="shared" si="2"/>
        <v>3</v>
      </c>
    </row>
    <row r="59" spans="1:9" ht="15">
      <c r="A59" s="10" t="s">
        <v>32</v>
      </c>
      <c r="B59" s="15">
        <v>0</v>
      </c>
      <c r="C59" s="15">
        <v>0</v>
      </c>
      <c r="D59" s="15">
        <v>0</v>
      </c>
      <c r="E59" s="14"/>
      <c r="F59" s="14"/>
      <c r="G59" s="14"/>
      <c r="H59" s="14"/>
      <c r="I59" s="29">
        <f t="shared" si="2"/>
        <v>0</v>
      </c>
    </row>
    <row r="60" spans="1:9" ht="30">
      <c r="A60" s="10" t="s">
        <v>33</v>
      </c>
      <c r="B60" s="15">
        <v>22</v>
      </c>
      <c r="C60" s="15">
        <v>12</v>
      </c>
      <c r="D60" s="15">
        <v>2</v>
      </c>
      <c r="E60" s="14"/>
      <c r="F60" s="14"/>
      <c r="G60" s="14"/>
      <c r="H60" s="14"/>
      <c r="I60" s="29">
        <f t="shared" si="2"/>
        <v>36</v>
      </c>
    </row>
    <row r="61" spans="1:9" ht="30">
      <c r="A61" s="10" t="s">
        <v>147</v>
      </c>
      <c r="B61" s="15">
        <v>11</v>
      </c>
      <c r="C61" s="15">
        <v>4</v>
      </c>
      <c r="D61" s="15">
        <v>11</v>
      </c>
      <c r="E61" s="14"/>
      <c r="F61" s="14"/>
      <c r="G61" s="14"/>
      <c r="H61" s="14"/>
      <c r="I61" s="29">
        <f t="shared" si="2"/>
        <v>26</v>
      </c>
    </row>
    <row r="62" spans="1:9" ht="15">
      <c r="A62" s="10" t="s">
        <v>40</v>
      </c>
      <c r="B62" s="15"/>
      <c r="C62" s="15"/>
      <c r="D62" s="15"/>
      <c r="E62" s="14"/>
      <c r="F62" s="14"/>
      <c r="G62" s="14"/>
      <c r="H62" s="14"/>
      <c r="I62" s="29"/>
    </row>
    <row r="63" spans="1:9" ht="15">
      <c r="A63" s="9" t="s">
        <v>131</v>
      </c>
      <c r="B63" s="15">
        <v>18</v>
      </c>
      <c r="C63" s="15">
        <v>16</v>
      </c>
      <c r="D63" s="15">
        <v>16</v>
      </c>
      <c r="E63" s="14"/>
      <c r="F63" s="14"/>
      <c r="G63" s="14"/>
      <c r="H63" s="14"/>
      <c r="I63" s="29">
        <f aca="true" t="shared" si="3" ref="I63:I69">SUM(B63:G63)</f>
        <v>50</v>
      </c>
    </row>
    <row r="64" spans="1:9" ht="15">
      <c r="A64" s="9" t="s">
        <v>43</v>
      </c>
      <c r="B64" s="15">
        <v>0</v>
      </c>
      <c r="C64" s="15">
        <v>0</v>
      </c>
      <c r="D64" s="15">
        <v>0</v>
      </c>
      <c r="E64" s="14"/>
      <c r="F64" s="14"/>
      <c r="G64" s="14"/>
      <c r="H64" s="14"/>
      <c r="I64" s="29">
        <f t="shared" si="3"/>
        <v>0</v>
      </c>
    </row>
    <row r="65" spans="1:9" ht="14.25" customHeight="1">
      <c r="A65" s="9" t="s">
        <v>44</v>
      </c>
      <c r="B65" s="15">
        <v>4</v>
      </c>
      <c r="C65" s="15">
        <v>4</v>
      </c>
      <c r="D65" s="15">
        <v>0</v>
      </c>
      <c r="E65" s="14"/>
      <c r="F65" s="14"/>
      <c r="G65" s="14"/>
      <c r="H65" s="14"/>
      <c r="I65" s="29">
        <f t="shared" si="3"/>
        <v>8</v>
      </c>
    </row>
    <row r="66" spans="1:9" ht="14.25" customHeight="1">
      <c r="A66" s="9" t="s">
        <v>45</v>
      </c>
      <c r="B66" s="15">
        <v>0</v>
      </c>
      <c r="C66" s="15">
        <v>0</v>
      </c>
      <c r="D66" s="15">
        <v>0</v>
      </c>
      <c r="E66" s="14"/>
      <c r="F66" s="14"/>
      <c r="G66" s="14"/>
      <c r="H66" s="14"/>
      <c r="I66" s="29">
        <f t="shared" si="3"/>
        <v>0</v>
      </c>
    </row>
    <row r="67" spans="1:9" ht="14.25" customHeight="1">
      <c r="A67" s="9" t="s">
        <v>46</v>
      </c>
      <c r="B67" s="15">
        <v>0</v>
      </c>
      <c r="C67" s="15">
        <v>0</v>
      </c>
      <c r="D67" s="15">
        <v>0</v>
      </c>
      <c r="E67" s="14"/>
      <c r="F67" s="14"/>
      <c r="G67" s="14"/>
      <c r="H67" s="14"/>
      <c r="I67" s="29">
        <f t="shared" si="3"/>
        <v>0</v>
      </c>
    </row>
    <row r="68" spans="1:9" ht="14.25" customHeight="1">
      <c r="A68" s="9" t="s">
        <v>47</v>
      </c>
      <c r="B68" s="15">
        <v>0</v>
      </c>
      <c r="C68" s="15">
        <v>0</v>
      </c>
      <c r="D68" s="15">
        <v>0</v>
      </c>
      <c r="E68" s="14"/>
      <c r="F68" s="14"/>
      <c r="G68" s="14"/>
      <c r="H68" s="14"/>
      <c r="I68" s="29">
        <f t="shared" si="3"/>
        <v>0</v>
      </c>
    </row>
    <row r="69" spans="1:9" ht="15">
      <c r="A69" s="9" t="s">
        <v>48</v>
      </c>
      <c r="B69" s="35">
        <v>0</v>
      </c>
      <c r="C69" s="35">
        <v>0</v>
      </c>
      <c r="D69" s="35">
        <v>0</v>
      </c>
      <c r="E69" s="14"/>
      <c r="F69" s="20"/>
      <c r="G69" s="20"/>
      <c r="H69" s="20"/>
      <c r="I69" s="29">
        <f t="shared" si="3"/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v>0</v>
      </c>
      <c r="C71" s="19">
        <v>6</v>
      </c>
      <c r="D71" s="19">
        <v>0</v>
      </c>
      <c r="E71" s="16"/>
      <c r="F71" s="16"/>
      <c r="G71" s="16"/>
      <c r="H71" s="16"/>
      <c r="I71" s="29">
        <f>SUM(B71:G71)</f>
        <v>6</v>
      </c>
    </row>
    <row r="72" spans="1:9" ht="15">
      <c r="A72" s="9" t="s">
        <v>102</v>
      </c>
      <c r="B72" s="19"/>
      <c r="C72" s="19">
        <v>0</v>
      </c>
      <c r="D72" s="19">
        <v>0</v>
      </c>
      <c r="E72" s="16"/>
      <c r="F72" s="16"/>
      <c r="G72" s="16"/>
      <c r="H72" s="16"/>
      <c r="I72" s="29">
        <f>SUM(B72:G72)</f>
        <v>0</v>
      </c>
    </row>
    <row r="73" spans="1:9" ht="15">
      <c r="A73" s="9" t="s">
        <v>104</v>
      </c>
      <c r="B73" s="19">
        <v>0</v>
      </c>
      <c r="C73" s="19">
        <v>0</v>
      </c>
      <c r="D73" s="19">
        <v>0</v>
      </c>
      <c r="E73" s="16"/>
      <c r="F73" s="16"/>
      <c r="G73" s="16"/>
      <c r="H73" s="16"/>
      <c r="I73" s="29">
        <f>SUM(B73:G73)</f>
        <v>0</v>
      </c>
    </row>
    <row r="74" spans="1:9" ht="30">
      <c r="A74" s="9" t="s">
        <v>105</v>
      </c>
      <c r="B74" s="19">
        <v>0</v>
      </c>
      <c r="C74" s="19">
        <v>0</v>
      </c>
      <c r="D74" s="19">
        <v>0</v>
      </c>
      <c r="E74" s="16"/>
      <c r="F74" s="16"/>
      <c r="G74" s="16"/>
      <c r="H74" s="16"/>
      <c r="I74" s="29">
        <f>SUM(B74:G74)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v>0</v>
      </c>
      <c r="C76" s="112"/>
      <c r="D76" s="112"/>
      <c r="E76" s="112"/>
      <c r="F76" s="112"/>
      <c r="G76" s="112"/>
      <c r="H76" s="112"/>
      <c r="I76" s="113">
        <f aca="true" t="shared" si="4" ref="I76:I81">SUM(B76:G76)</f>
        <v>0</v>
      </c>
    </row>
    <row r="77" spans="1:9" ht="15">
      <c r="A77" s="9" t="s">
        <v>153</v>
      </c>
      <c r="B77" s="91">
        <v>0</v>
      </c>
      <c r="C77" s="112"/>
      <c r="D77" s="112"/>
      <c r="E77" s="112"/>
      <c r="F77" s="112"/>
      <c r="G77" s="112"/>
      <c r="H77" s="112"/>
      <c r="I77" s="113">
        <f t="shared" si="4"/>
        <v>0</v>
      </c>
    </row>
    <row r="78" spans="1:9" ht="15">
      <c r="A78" s="9" t="s">
        <v>154</v>
      </c>
      <c r="B78" s="91">
        <v>0</v>
      </c>
      <c r="C78" s="112"/>
      <c r="D78" s="112"/>
      <c r="E78" s="112"/>
      <c r="F78" s="112"/>
      <c r="G78" s="112"/>
      <c r="H78" s="112"/>
      <c r="I78" s="113">
        <f t="shared" si="4"/>
        <v>0</v>
      </c>
    </row>
    <row r="79" spans="1:9" ht="15">
      <c r="A79" s="9" t="s">
        <v>154</v>
      </c>
      <c r="B79" s="91">
        <v>0</v>
      </c>
      <c r="C79" s="112"/>
      <c r="D79" s="112"/>
      <c r="E79" s="107"/>
      <c r="F79" s="107"/>
      <c r="G79" s="107"/>
      <c r="H79" s="107"/>
      <c r="I79" s="113">
        <f t="shared" si="4"/>
        <v>0</v>
      </c>
    </row>
    <row r="80" spans="1:9" ht="15">
      <c r="A80" s="9" t="s">
        <v>154</v>
      </c>
      <c r="B80" s="91">
        <v>0</v>
      </c>
      <c r="C80" s="112"/>
      <c r="D80" s="112"/>
      <c r="E80" s="107"/>
      <c r="F80" s="107"/>
      <c r="G80" s="107"/>
      <c r="H80" s="107"/>
      <c r="I80" s="113">
        <f t="shared" si="4"/>
        <v>0</v>
      </c>
    </row>
    <row r="81" spans="1:9" ht="15">
      <c r="A81" s="9" t="s">
        <v>154</v>
      </c>
      <c r="B81" s="91">
        <v>0</v>
      </c>
      <c r="C81" s="112"/>
      <c r="D81" s="112"/>
      <c r="E81" s="107"/>
      <c r="F81" s="107"/>
      <c r="G81" s="107"/>
      <c r="H81" s="107"/>
      <c r="I81" s="113">
        <f t="shared" si="4"/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v>0</v>
      </c>
      <c r="C85" s="16"/>
      <c r="D85" s="16"/>
      <c r="E85" s="16"/>
      <c r="F85" s="16"/>
      <c r="G85" s="16"/>
      <c r="H85" s="16"/>
      <c r="I85" s="66">
        <f>SUM(B85:G85)</f>
        <v>0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19" t="s">
        <v>180</v>
      </c>
      <c r="C88" s="20"/>
      <c r="D88" s="20"/>
      <c r="E88" s="20"/>
      <c r="F88" s="20"/>
      <c r="G88" s="20"/>
      <c r="H88" s="20"/>
      <c r="I88" s="35">
        <f aca="true" t="shared" si="5" ref="I88:I96">SUM(B88:G88)</f>
        <v>0</v>
      </c>
    </row>
    <row r="89" spans="1:9" ht="15">
      <c r="A89" s="6" t="s">
        <v>76</v>
      </c>
      <c r="B89" s="57">
        <v>12</v>
      </c>
      <c r="C89" s="20"/>
      <c r="D89" s="20"/>
      <c r="E89" s="20"/>
      <c r="F89" s="20"/>
      <c r="G89" s="20"/>
      <c r="H89" s="20"/>
      <c r="I89" s="35">
        <f t="shared" si="5"/>
        <v>12</v>
      </c>
    </row>
    <row r="90" spans="1:9" ht="15">
      <c r="A90" s="6" t="s">
        <v>77</v>
      </c>
      <c r="B90" s="57">
        <f>'[3]FB 2021'!$E$36+'[3]FB 2021'!$F$36</f>
        <v>19296</v>
      </c>
      <c r="C90" s="20"/>
      <c r="D90" s="20"/>
      <c r="E90" s="20"/>
      <c r="F90" s="20"/>
      <c r="G90" s="20"/>
      <c r="H90" s="20"/>
      <c r="I90" s="35">
        <f t="shared" si="5"/>
        <v>19296</v>
      </c>
    </row>
    <row r="91" spans="1:9" ht="15">
      <c r="A91" s="6" t="s">
        <v>78</v>
      </c>
      <c r="B91" s="57">
        <f>'[3]FB 2021'!$M$36</f>
        <v>387</v>
      </c>
      <c r="C91" s="20"/>
      <c r="D91" s="20"/>
      <c r="E91" s="20"/>
      <c r="F91" s="20"/>
      <c r="G91" s="20"/>
      <c r="H91" s="20"/>
      <c r="I91" s="35">
        <f t="shared" si="5"/>
        <v>387</v>
      </c>
    </row>
    <row r="92" spans="1:9" ht="15">
      <c r="A92" s="27" t="s">
        <v>114</v>
      </c>
      <c r="B92" s="57">
        <f>'[3]FB 2021'!$N$36</f>
        <v>27</v>
      </c>
      <c r="C92" s="20"/>
      <c r="D92" s="20"/>
      <c r="E92" s="20"/>
      <c r="F92" s="20"/>
      <c r="G92" s="20"/>
      <c r="H92" s="20"/>
      <c r="I92" s="35">
        <f t="shared" si="5"/>
        <v>27</v>
      </c>
    </row>
    <row r="93" spans="1:9" ht="15">
      <c r="A93" s="6" t="s">
        <v>79</v>
      </c>
      <c r="B93" s="57">
        <f>'[3]FB 2021'!$O$36</f>
        <v>100</v>
      </c>
      <c r="C93" s="20"/>
      <c r="D93" s="20"/>
      <c r="E93" s="20"/>
      <c r="F93" s="20"/>
      <c r="G93" s="20"/>
      <c r="H93" s="20"/>
      <c r="I93" s="35">
        <f t="shared" si="5"/>
        <v>100</v>
      </c>
    </row>
    <row r="94" spans="1:9" ht="15">
      <c r="A94" s="6" t="s">
        <v>80</v>
      </c>
      <c r="B94" s="57">
        <v>6954</v>
      </c>
      <c r="C94" s="20"/>
      <c r="D94" s="20"/>
      <c r="E94" s="20"/>
      <c r="F94" s="20"/>
      <c r="G94" s="20"/>
      <c r="H94" s="20"/>
      <c r="I94" s="35">
        <f t="shared" si="5"/>
        <v>6954</v>
      </c>
    </row>
    <row r="95" spans="1:9" ht="15">
      <c r="A95" s="27" t="s">
        <v>115</v>
      </c>
      <c r="B95" s="57">
        <v>0</v>
      </c>
      <c r="C95" s="20"/>
      <c r="D95" s="20"/>
      <c r="E95" s="20"/>
      <c r="F95" s="20"/>
      <c r="G95" s="20"/>
      <c r="H95" s="20"/>
      <c r="I95" s="35">
        <f t="shared" si="5"/>
        <v>0</v>
      </c>
    </row>
    <row r="96" spans="1:9" ht="15">
      <c r="A96" s="27" t="s">
        <v>128</v>
      </c>
      <c r="B96" s="127">
        <f>'[3]FB 2021'!$S$36</f>
        <v>3.9166666666666665</v>
      </c>
      <c r="C96" s="20"/>
      <c r="D96" s="20"/>
      <c r="E96" s="20"/>
      <c r="F96" s="20"/>
      <c r="G96" s="20"/>
      <c r="H96" s="20"/>
      <c r="I96" s="128">
        <f t="shared" si="5"/>
        <v>3.9166666666666665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v>0</v>
      </c>
      <c r="C98" s="20"/>
      <c r="D98" s="20"/>
      <c r="E98" s="20"/>
      <c r="F98" s="20"/>
      <c r="G98" s="20"/>
      <c r="H98" s="20"/>
      <c r="I98" s="35">
        <f>SUM(B98:G98)</f>
        <v>0</v>
      </c>
    </row>
    <row r="99" spans="1:9" ht="15">
      <c r="A99" s="75" t="s">
        <v>132</v>
      </c>
      <c r="B99" s="57">
        <v>0</v>
      </c>
      <c r="C99" s="20"/>
      <c r="D99" s="20"/>
      <c r="E99" s="20"/>
      <c r="F99" s="20"/>
      <c r="G99" s="20"/>
      <c r="H99" s="20"/>
      <c r="I99" s="35">
        <f>SUM(B99:G99)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v>0</v>
      </c>
      <c r="C101" s="20"/>
      <c r="D101" s="20"/>
      <c r="E101" s="20"/>
      <c r="F101" s="20"/>
      <c r="G101" s="20"/>
      <c r="H101" s="20"/>
      <c r="I101" s="35">
        <f aca="true" t="shared" si="6" ref="I101:I109">SUM(B101:G101)</f>
        <v>0</v>
      </c>
    </row>
    <row r="102" spans="1:9" ht="15">
      <c r="A102" s="6" t="s">
        <v>76</v>
      </c>
      <c r="B102" s="57">
        <v>0</v>
      </c>
      <c r="C102" s="20"/>
      <c r="D102" s="20"/>
      <c r="E102" s="20"/>
      <c r="F102" s="20"/>
      <c r="G102" s="20"/>
      <c r="H102" s="20"/>
      <c r="I102" s="35">
        <f t="shared" si="6"/>
        <v>0</v>
      </c>
    </row>
    <row r="103" spans="1:9" ht="15">
      <c r="A103" s="6" t="s">
        <v>77</v>
      </c>
      <c r="B103" s="57">
        <v>0</v>
      </c>
      <c r="C103" s="20"/>
      <c r="D103" s="20"/>
      <c r="E103" s="20"/>
      <c r="F103" s="20"/>
      <c r="G103" s="20"/>
      <c r="H103" s="20"/>
      <c r="I103" s="35">
        <f t="shared" si="6"/>
        <v>0</v>
      </c>
    </row>
    <row r="104" spans="1:9" ht="15">
      <c r="A104" s="6" t="s">
        <v>78</v>
      </c>
      <c r="B104" s="57">
        <v>0</v>
      </c>
      <c r="C104" s="20"/>
      <c r="D104" s="20"/>
      <c r="E104" s="20"/>
      <c r="F104" s="20"/>
      <c r="G104" s="20"/>
      <c r="H104" s="20"/>
      <c r="I104" s="35">
        <f t="shared" si="6"/>
        <v>0</v>
      </c>
    </row>
    <row r="105" spans="1:9" ht="15">
      <c r="A105" s="27" t="s">
        <v>114</v>
      </c>
      <c r="B105" s="57">
        <v>0</v>
      </c>
      <c r="C105" s="20"/>
      <c r="D105" s="20"/>
      <c r="E105" s="20"/>
      <c r="F105" s="20"/>
      <c r="G105" s="20"/>
      <c r="H105" s="20"/>
      <c r="I105" s="35">
        <f t="shared" si="6"/>
        <v>0</v>
      </c>
    </row>
    <row r="106" spans="1:9" ht="15">
      <c r="A106" s="6" t="s">
        <v>79</v>
      </c>
      <c r="B106" s="57">
        <v>0</v>
      </c>
      <c r="C106" s="20"/>
      <c r="D106" s="20"/>
      <c r="E106" s="20"/>
      <c r="F106" s="20"/>
      <c r="G106" s="20"/>
      <c r="H106" s="20"/>
      <c r="I106" s="35">
        <f t="shared" si="6"/>
        <v>0</v>
      </c>
    </row>
    <row r="107" spans="1:9" ht="15">
      <c r="A107" s="6" t="s">
        <v>80</v>
      </c>
      <c r="B107" s="57">
        <v>0</v>
      </c>
      <c r="C107" s="20"/>
      <c r="D107" s="20"/>
      <c r="E107" s="20"/>
      <c r="F107" s="20"/>
      <c r="G107" s="20"/>
      <c r="H107" s="20"/>
      <c r="I107" s="35">
        <f t="shared" si="6"/>
        <v>0</v>
      </c>
    </row>
    <row r="108" spans="1:9" ht="15">
      <c r="A108" s="27" t="s">
        <v>115</v>
      </c>
      <c r="B108" s="57">
        <v>0</v>
      </c>
      <c r="C108" s="20"/>
      <c r="D108" s="20"/>
      <c r="E108" s="20"/>
      <c r="F108" s="20"/>
      <c r="G108" s="20"/>
      <c r="H108" s="20"/>
      <c r="I108" s="35">
        <f t="shared" si="6"/>
        <v>0</v>
      </c>
    </row>
    <row r="109" spans="1:9" ht="15">
      <c r="A109" s="27" t="s">
        <v>128</v>
      </c>
      <c r="B109" s="57">
        <v>0</v>
      </c>
      <c r="C109" s="20"/>
      <c r="D109" s="20"/>
      <c r="E109" s="20"/>
      <c r="F109" s="20"/>
      <c r="G109" s="20"/>
      <c r="H109" s="20"/>
      <c r="I109" s="35">
        <f t="shared" si="6"/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19">
        <v>4069</v>
      </c>
      <c r="C112" s="20"/>
      <c r="D112" s="20"/>
      <c r="E112" s="20"/>
      <c r="F112" s="20"/>
      <c r="G112" s="20"/>
      <c r="H112" s="20"/>
      <c r="I112" s="35">
        <f aca="true" t="shared" si="7" ref="I112:I117">SUM(B112:G112)</f>
        <v>4069</v>
      </c>
    </row>
    <row r="113" spans="1:9" ht="15">
      <c r="A113" s="6" t="s">
        <v>83</v>
      </c>
      <c r="B113" s="19">
        <v>2.01</v>
      </c>
      <c r="C113" s="20"/>
      <c r="D113" s="20"/>
      <c r="E113" s="20"/>
      <c r="F113" s="20"/>
      <c r="G113" s="20"/>
      <c r="H113" s="20"/>
      <c r="I113" s="35">
        <f t="shared" si="7"/>
        <v>2.01</v>
      </c>
    </row>
    <row r="114" spans="1:9" ht="15">
      <c r="A114" s="6" t="s">
        <v>84</v>
      </c>
      <c r="B114" s="19">
        <v>12056</v>
      </c>
      <c r="C114" s="20"/>
      <c r="D114" s="20"/>
      <c r="E114" s="20"/>
      <c r="F114" s="20"/>
      <c r="G114" s="20"/>
      <c r="H114" s="20"/>
      <c r="I114" s="35">
        <f t="shared" si="7"/>
        <v>12056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 t="shared" si="7"/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 t="shared" si="7"/>
        <v>0</v>
      </c>
    </row>
    <row r="117" spans="1:9" ht="15">
      <c r="A117" s="6" t="s">
        <v>7</v>
      </c>
      <c r="B117" s="19">
        <v>44</v>
      </c>
      <c r="C117" s="19">
        <v>14</v>
      </c>
      <c r="D117" s="19">
        <v>18</v>
      </c>
      <c r="E117" s="20"/>
      <c r="F117" s="20"/>
      <c r="G117" s="20"/>
      <c r="H117" s="20"/>
      <c r="I117" s="35">
        <f t="shared" si="7"/>
        <v>76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106" t="s">
        <v>116</v>
      </c>
      <c r="B120" s="106"/>
      <c r="C120" s="106"/>
      <c r="D120" s="106"/>
      <c r="E120" s="106"/>
      <c r="F120" s="106"/>
      <c r="G120" s="106"/>
      <c r="H120" s="151"/>
      <c r="I120" s="106"/>
    </row>
    <row r="121" spans="1:9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</row>
    <row r="122" spans="1:9" ht="15">
      <c r="A122" s="9" t="s">
        <v>53</v>
      </c>
      <c r="B122" s="59">
        <v>0</v>
      </c>
      <c r="C122" s="88"/>
      <c r="D122" s="41"/>
      <c r="E122" s="41"/>
      <c r="F122" s="41"/>
      <c r="G122" s="41"/>
      <c r="H122" s="28"/>
      <c r="I122" s="61">
        <f>SUM(B122:G122)</f>
        <v>0</v>
      </c>
    </row>
    <row r="123" spans="1:9" ht="15">
      <c r="A123" s="9" t="s">
        <v>35</v>
      </c>
      <c r="B123" s="60">
        <v>0</v>
      </c>
      <c r="C123" s="88"/>
      <c r="D123" s="41"/>
      <c r="E123" s="41"/>
      <c r="F123" s="41"/>
      <c r="G123" s="41"/>
      <c r="H123" s="28"/>
      <c r="I123" s="63">
        <f>SUM(B123:G123)</f>
        <v>0</v>
      </c>
    </row>
    <row r="124" spans="1:9" ht="15">
      <c r="A124" s="58" t="s">
        <v>139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59">
        <v>0</v>
      </c>
      <c r="C125" s="88"/>
      <c r="D125" s="41"/>
      <c r="E125" s="41"/>
      <c r="F125" s="41"/>
      <c r="G125" s="41"/>
      <c r="H125" s="28"/>
      <c r="I125" s="61">
        <f>SUM(B125:G125)</f>
        <v>0</v>
      </c>
    </row>
    <row r="126" spans="1:9" ht="15">
      <c r="A126" s="9" t="s">
        <v>35</v>
      </c>
      <c r="B126" s="60">
        <v>0</v>
      </c>
      <c r="C126" s="88"/>
      <c r="D126" s="41"/>
      <c r="E126" s="41"/>
      <c r="F126" s="41"/>
      <c r="G126" s="41"/>
      <c r="H126" s="28"/>
      <c r="I126" s="63">
        <f>SUM(B126:G126)</f>
        <v>0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59">
        <v>0</v>
      </c>
      <c r="C128" s="88"/>
      <c r="D128" s="41"/>
      <c r="E128" s="41"/>
      <c r="F128" s="41"/>
      <c r="G128" s="41"/>
      <c r="H128" s="28"/>
      <c r="I128" s="61">
        <f>SUM(B128:G128)</f>
        <v>0</v>
      </c>
    </row>
    <row r="129" spans="1:9" ht="15">
      <c r="A129" s="9" t="s">
        <v>35</v>
      </c>
      <c r="B129" s="60">
        <v>0</v>
      </c>
      <c r="C129" s="88"/>
      <c r="D129" s="41"/>
      <c r="E129" s="41"/>
      <c r="F129" s="41"/>
      <c r="G129" s="41"/>
      <c r="H129" s="28"/>
      <c r="I129" s="63">
        <f>SUM(B129:G129)</f>
        <v>0</v>
      </c>
    </row>
    <row r="130" spans="1:9" ht="15">
      <c r="A130" s="58" t="s">
        <v>158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59">
        <v>0</v>
      </c>
      <c r="C131" s="88"/>
      <c r="D131" s="41"/>
      <c r="E131" s="41"/>
      <c r="F131" s="41"/>
      <c r="G131" s="41"/>
      <c r="H131" s="28"/>
      <c r="I131" s="61">
        <f>SUM(B131:G131)</f>
        <v>0</v>
      </c>
    </row>
    <row r="132" spans="1:9" ht="15">
      <c r="A132" s="21" t="s">
        <v>55</v>
      </c>
      <c r="B132" s="54">
        <v>0</v>
      </c>
      <c r="C132" s="88"/>
      <c r="D132" s="41"/>
      <c r="E132" s="41"/>
      <c r="F132" s="41"/>
      <c r="G132" s="41"/>
      <c r="H132" s="28"/>
      <c r="I132" s="63">
        <f>SUM(B132:G132)</f>
        <v>0</v>
      </c>
    </row>
    <row r="133" spans="1:9" ht="15">
      <c r="A133" s="9" t="s">
        <v>35</v>
      </c>
      <c r="B133" s="60">
        <v>0</v>
      </c>
      <c r="C133" s="88"/>
      <c r="D133" s="41"/>
      <c r="E133" s="41"/>
      <c r="F133" s="41"/>
      <c r="G133" s="41"/>
      <c r="H133" s="28"/>
      <c r="I133" s="63">
        <f>SUM(B133:G133)</f>
        <v>0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59">
        <v>0</v>
      </c>
      <c r="C135" s="88"/>
      <c r="D135" s="41"/>
      <c r="E135" s="41"/>
      <c r="F135" s="41"/>
      <c r="G135" s="41"/>
      <c r="H135" s="28"/>
      <c r="I135" s="61">
        <f>SUM(B135:G135)</f>
        <v>0</v>
      </c>
    </row>
    <row r="136" spans="1:9" ht="15">
      <c r="A136" s="9" t="s">
        <v>35</v>
      </c>
      <c r="B136" s="60">
        <v>0</v>
      </c>
      <c r="C136" s="88"/>
      <c r="D136" s="41"/>
      <c r="E136" s="41"/>
      <c r="F136" s="41"/>
      <c r="G136" s="41"/>
      <c r="H136" s="28"/>
      <c r="I136" s="63">
        <f>SUM(B136:G136)</f>
        <v>0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v>0</v>
      </c>
      <c r="C138" s="88"/>
      <c r="D138" s="41"/>
      <c r="E138" s="41"/>
      <c r="F138" s="41"/>
      <c r="G138" s="41"/>
      <c r="H138" s="28"/>
      <c r="I138" s="61">
        <f>SUM(B138:G138)</f>
        <v>0</v>
      </c>
    </row>
    <row r="139" spans="1:9" ht="15">
      <c r="A139" s="9" t="s">
        <v>35</v>
      </c>
      <c r="B139" s="54">
        <v>0</v>
      </c>
      <c r="C139" s="88"/>
      <c r="D139" s="41"/>
      <c r="E139" s="41"/>
      <c r="F139" s="41"/>
      <c r="G139" s="41"/>
      <c r="H139" s="28"/>
      <c r="I139" s="63">
        <f>SUM(B139:G139)</f>
        <v>0</v>
      </c>
    </row>
    <row r="140" spans="1:9" ht="15">
      <c r="A140" s="9" t="s">
        <v>142</v>
      </c>
      <c r="B140" s="55">
        <v>0</v>
      </c>
      <c r="C140" s="88"/>
      <c r="D140" s="41"/>
      <c r="E140" s="41"/>
      <c r="F140" s="41"/>
      <c r="G140" s="41"/>
      <c r="H140" s="28"/>
      <c r="I140" s="63">
        <f>SUM(B140:G140)</f>
        <v>0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54">
        <v>0</v>
      </c>
      <c r="C142" s="88"/>
      <c r="D142" s="41"/>
      <c r="E142" s="41"/>
      <c r="F142" s="41"/>
      <c r="G142" s="41"/>
      <c r="H142" s="28"/>
      <c r="I142" s="61">
        <f>SUM(B142:G142)</f>
        <v>0</v>
      </c>
    </row>
    <row r="143" spans="1:9" ht="15">
      <c r="A143" s="9" t="s">
        <v>35</v>
      </c>
      <c r="B143" s="83">
        <v>0</v>
      </c>
      <c r="C143" s="88"/>
      <c r="D143" s="41"/>
      <c r="E143" s="41"/>
      <c r="F143" s="41"/>
      <c r="G143" s="41"/>
      <c r="H143" s="28"/>
      <c r="I143" s="63">
        <f>SUM(B143:G143)</f>
        <v>0</v>
      </c>
    </row>
    <row r="144" spans="1:9" ht="15">
      <c r="A144" s="24"/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54">
        <v>0</v>
      </c>
      <c r="C145" s="41"/>
      <c r="D145" s="41"/>
      <c r="E145" s="41"/>
      <c r="F145" s="41"/>
      <c r="G145" s="41"/>
      <c r="H145" s="28"/>
      <c r="I145" s="61">
        <f>SUM(B145:G145)</f>
        <v>0</v>
      </c>
    </row>
    <row r="146" spans="1:9" ht="15">
      <c r="A146" s="21" t="s">
        <v>35</v>
      </c>
      <c r="B146" s="84">
        <v>0</v>
      </c>
      <c r="C146" s="41"/>
      <c r="D146" s="41"/>
      <c r="E146" s="41"/>
      <c r="F146" s="41"/>
      <c r="G146" s="41"/>
      <c r="H146" s="28"/>
      <c r="I146" s="63">
        <f>SUM(B146:G146)</f>
        <v>0</v>
      </c>
    </row>
    <row r="147" spans="2:9" ht="15"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v>0</v>
      </c>
      <c r="C148" s="41"/>
      <c r="D148" s="41"/>
      <c r="E148" s="41"/>
      <c r="F148" s="41"/>
      <c r="G148" s="41"/>
      <c r="H148" s="28"/>
      <c r="I148" s="61">
        <f>SUM(B148:G148)</f>
        <v>0</v>
      </c>
    </row>
    <row r="149" spans="1:9" ht="13.5" customHeight="1">
      <c r="A149" s="9" t="s">
        <v>35</v>
      </c>
      <c r="B149" s="82">
        <v>0</v>
      </c>
      <c r="C149" s="41"/>
      <c r="D149" s="41"/>
      <c r="E149" s="41"/>
      <c r="F149" s="41"/>
      <c r="G149" s="41"/>
      <c r="H149" s="28"/>
      <c r="I149" s="63">
        <f>SUM(B149:G149)</f>
        <v>0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v>0</v>
      </c>
      <c r="C151" s="41"/>
      <c r="D151" s="41"/>
      <c r="E151" s="41"/>
      <c r="F151" s="41"/>
      <c r="G151" s="41"/>
      <c r="H151" s="28"/>
      <c r="I151" s="61">
        <f>SUM(B151:G151)</f>
        <v>0</v>
      </c>
    </row>
    <row r="152" spans="1:10" ht="13.5" customHeight="1">
      <c r="A152" s="9" t="s">
        <v>35</v>
      </c>
      <c r="B152" s="82">
        <v>0</v>
      </c>
      <c r="C152" s="41"/>
      <c r="D152" s="41"/>
      <c r="E152" s="41"/>
      <c r="F152" s="41"/>
      <c r="G152" s="41"/>
      <c r="H152" s="28"/>
      <c r="I152" s="63">
        <f>SUM(B152:G152)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v>0</v>
      </c>
      <c r="C154" s="41"/>
      <c r="D154" s="41"/>
      <c r="E154" s="41"/>
      <c r="F154" s="41"/>
      <c r="G154" s="41"/>
      <c r="H154" s="28"/>
      <c r="I154" s="61">
        <f>SUM(B154:G154)</f>
        <v>0</v>
      </c>
    </row>
    <row r="155" spans="1:9" ht="13.5" customHeight="1">
      <c r="A155" s="9" t="s">
        <v>120</v>
      </c>
      <c r="B155" s="48">
        <v>0</v>
      </c>
      <c r="C155" s="41"/>
      <c r="D155" s="41"/>
      <c r="E155" s="41"/>
      <c r="F155" s="41"/>
      <c r="G155" s="41"/>
      <c r="H155" s="28"/>
      <c r="I155" s="63">
        <f>SUM(B155:G155)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v>0</v>
      </c>
      <c r="C157" s="41"/>
      <c r="D157" s="41"/>
      <c r="E157" s="41"/>
      <c r="F157" s="41"/>
      <c r="G157" s="41"/>
      <c r="H157" s="28"/>
      <c r="I157" s="61">
        <f>SUM(B157:G157)</f>
        <v>0</v>
      </c>
    </row>
    <row r="158" spans="1:9" ht="13.5" customHeight="1">
      <c r="A158" s="9" t="s">
        <v>120</v>
      </c>
      <c r="B158" s="48">
        <v>0</v>
      </c>
      <c r="C158" s="41"/>
      <c r="D158" s="41"/>
      <c r="E158" s="41"/>
      <c r="F158" s="41"/>
      <c r="G158" s="41"/>
      <c r="H158" s="28"/>
      <c r="I158" s="63">
        <f>SUM(B158:G158)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106" t="s">
        <v>117</v>
      </c>
      <c r="B160" s="106"/>
      <c r="C160" s="106"/>
      <c r="D160" s="106"/>
      <c r="E160" s="106"/>
      <c r="F160" s="106"/>
      <c r="G160" s="106"/>
      <c r="H160" s="151"/>
      <c r="I160" s="106"/>
    </row>
    <row r="161" spans="1:9" ht="15">
      <c r="A161" s="9" t="s">
        <v>53</v>
      </c>
      <c r="B161" s="23">
        <v>0</v>
      </c>
      <c r="C161" s="41"/>
      <c r="D161" s="41"/>
      <c r="E161" s="41"/>
      <c r="F161" s="41"/>
      <c r="G161" s="42"/>
      <c r="H161" s="28"/>
      <c r="I161" s="92">
        <f>SUM(B161:G161)</f>
        <v>0</v>
      </c>
    </row>
    <row r="162" spans="1:9" ht="15">
      <c r="A162" s="9" t="s">
        <v>55</v>
      </c>
      <c r="B162" s="23">
        <v>0</v>
      </c>
      <c r="C162" s="43"/>
      <c r="D162" s="43"/>
      <c r="E162" s="44"/>
      <c r="F162" s="43"/>
      <c r="G162" s="44"/>
      <c r="H162" s="28"/>
      <c r="I162" s="92">
        <f>SUM(B162:G162)</f>
        <v>0</v>
      </c>
    </row>
    <row r="163" spans="1:9" ht="15">
      <c r="A163" s="9" t="s">
        <v>56</v>
      </c>
      <c r="B163" s="23">
        <v>0</v>
      </c>
      <c r="C163" s="41"/>
      <c r="D163" s="41"/>
      <c r="E163" s="41"/>
      <c r="F163" s="41"/>
      <c r="G163" s="42"/>
      <c r="H163" s="28"/>
      <c r="I163" s="92">
        <f>SUM(B163:G163)</f>
        <v>0</v>
      </c>
    </row>
    <row r="164" spans="1:9" ht="15">
      <c r="A164" s="9" t="s">
        <v>35</v>
      </c>
      <c r="B164" s="36">
        <v>0</v>
      </c>
      <c r="C164" s="41"/>
      <c r="D164" s="41"/>
      <c r="E164" s="41"/>
      <c r="F164" s="41"/>
      <c r="G164" s="42"/>
      <c r="H164" s="28"/>
      <c r="I164" s="37">
        <f>SUM(B164:G164)</f>
        <v>0</v>
      </c>
    </row>
    <row r="165" spans="1:9" ht="15">
      <c r="A165" s="106" t="s">
        <v>118</v>
      </c>
      <c r="B165" s="106"/>
      <c r="C165" s="106"/>
      <c r="D165" s="106"/>
      <c r="E165" s="106"/>
      <c r="F165" s="106"/>
      <c r="G165" s="106"/>
      <c r="H165" s="151"/>
      <c r="I165" s="106"/>
    </row>
    <row r="166" spans="1:9" ht="15">
      <c r="A166" s="10" t="s">
        <v>58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54">
        <v>0</v>
      </c>
      <c r="C167" s="20"/>
      <c r="D167" s="20"/>
      <c r="E167" s="20"/>
      <c r="F167" s="20"/>
      <c r="G167" s="20"/>
      <c r="H167" s="20"/>
      <c r="I167" s="34">
        <f>SUM(B167:G167)</f>
        <v>0</v>
      </c>
    </row>
    <row r="168" spans="1:9" ht="15">
      <c r="A168" s="9" t="s">
        <v>35</v>
      </c>
      <c r="B168" s="55">
        <v>0</v>
      </c>
      <c r="C168" s="20"/>
      <c r="D168" s="20"/>
      <c r="E168" s="20"/>
      <c r="F168" s="20"/>
      <c r="G168" s="20"/>
      <c r="H168" s="28"/>
      <c r="I168" s="37">
        <f>SUM(B168:G168)</f>
        <v>0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54">
        <v>0</v>
      </c>
      <c r="C170" s="20"/>
      <c r="D170" s="20"/>
      <c r="E170" s="20"/>
      <c r="F170" s="20"/>
      <c r="G170" s="20"/>
      <c r="H170" s="20"/>
      <c r="I170" s="34">
        <f>SUM(B170:G170)</f>
        <v>0</v>
      </c>
    </row>
    <row r="171" spans="1:9" ht="15">
      <c r="A171" s="9" t="s">
        <v>35</v>
      </c>
      <c r="B171" s="55">
        <v>0</v>
      </c>
      <c r="C171" s="20"/>
      <c r="D171" s="20"/>
      <c r="E171" s="20"/>
      <c r="F171" s="20"/>
      <c r="G171" s="20"/>
      <c r="H171" s="28"/>
      <c r="I171" s="37">
        <f>SUM(B171:G171)</f>
        <v>0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54">
        <v>0</v>
      </c>
      <c r="C173" s="20"/>
      <c r="D173" s="20"/>
      <c r="E173" s="20"/>
      <c r="F173" s="20"/>
      <c r="G173" s="20"/>
      <c r="H173" s="20"/>
      <c r="I173" s="34">
        <f>SUM(B173:G173)</f>
        <v>0</v>
      </c>
    </row>
    <row r="174" spans="1:9" ht="15">
      <c r="A174" s="9" t="s">
        <v>35</v>
      </c>
      <c r="B174" s="55">
        <v>0</v>
      </c>
      <c r="C174" s="20"/>
      <c r="D174" s="20"/>
      <c r="E174" s="20"/>
      <c r="F174" s="20"/>
      <c r="G174" s="20"/>
      <c r="H174" s="28"/>
      <c r="I174" s="37">
        <f>SUM(B174:G174)</f>
        <v>0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54">
        <v>0</v>
      </c>
      <c r="C176" s="20"/>
      <c r="D176" s="20"/>
      <c r="E176" s="20"/>
      <c r="F176" s="20"/>
      <c r="G176" s="20"/>
      <c r="H176" s="20"/>
      <c r="I176" s="34">
        <f>SUM(B176:G176)</f>
        <v>0</v>
      </c>
    </row>
    <row r="177" spans="1:9" ht="15">
      <c r="A177" s="9" t="s">
        <v>35</v>
      </c>
      <c r="B177" s="55">
        <v>0</v>
      </c>
      <c r="C177" s="20"/>
      <c r="D177" s="20"/>
      <c r="E177" s="20"/>
      <c r="F177" s="20"/>
      <c r="G177" s="20"/>
      <c r="H177" s="28"/>
      <c r="I177" s="37">
        <f>SUM(B177:G177)</f>
        <v>0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125</v>
      </c>
      <c r="B179" s="102"/>
      <c r="C179" s="102"/>
      <c r="D179" s="102"/>
      <c r="E179" s="102"/>
      <c r="F179" s="102"/>
      <c r="G179" s="102"/>
      <c r="H179" s="102"/>
      <c r="I179" s="103"/>
    </row>
    <row r="180" spans="1:9" ht="15">
      <c r="A180" s="9" t="s">
        <v>135</v>
      </c>
      <c r="B180" s="99">
        <v>25</v>
      </c>
      <c r="C180" s="20"/>
      <c r="D180" s="20"/>
      <c r="E180" s="20"/>
      <c r="F180" s="20"/>
      <c r="G180" s="20"/>
      <c r="H180" s="20"/>
      <c r="I180" s="64">
        <f>SUM(B180)</f>
        <v>25</v>
      </c>
    </row>
    <row r="181" spans="1:9" ht="15">
      <c r="A181" s="9" t="s">
        <v>164</v>
      </c>
      <c r="B181" s="100">
        <f>B180*4</f>
        <v>100</v>
      </c>
      <c r="C181" s="20"/>
      <c r="D181" s="20"/>
      <c r="E181" s="20"/>
      <c r="F181" s="20"/>
      <c r="G181" s="20"/>
      <c r="H181" s="20"/>
      <c r="I181" s="101">
        <f aca="true" t="shared" si="8" ref="I181:I189">SUM(B181)</f>
        <v>100</v>
      </c>
    </row>
    <row r="182" spans="1:9" ht="15">
      <c r="A182" s="9" t="s">
        <v>136</v>
      </c>
      <c r="B182" s="99">
        <v>26</v>
      </c>
      <c r="C182" s="20"/>
      <c r="D182" s="20"/>
      <c r="E182" s="20"/>
      <c r="F182" s="20"/>
      <c r="G182" s="20"/>
      <c r="H182" s="20"/>
      <c r="I182" s="64">
        <f t="shared" si="8"/>
        <v>26</v>
      </c>
    </row>
    <row r="183" spans="1:9" ht="15">
      <c r="A183" s="9" t="s">
        <v>164</v>
      </c>
      <c r="B183" s="100">
        <f>B182*4</f>
        <v>104</v>
      </c>
      <c r="C183" s="20"/>
      <c r="D183" s="20"/>
      <c r="E183" s="20"/>
      <c r="F183" s="20"/>
      <c r="G183" s="20"/>
      <c r="H183" s="20"/>
      <c r="I183" s="101">
        <f t="shared" si="8"/>
        <v>104</v>
      </c>
    </row>
    <row r="184" spans="1:9" ht="15">
      <c r="A184" s="9" t="s">
        <v>137</v>
      </c>
      <c r="B184" s="99">
        <v>19</v>
      </c>
      <c r="C184" s="20"/>
      <c r="D184" s="20"/>
      <c r="E184" s="20"/>
      <c r="F184" s="20"/>
      <c r="G184" s="20"/>
      <c r="H184" s="20"/>
      <c r="I184" s="64">
        <f t="shared" si="8"/>
        <v>19</v>
      </c>
    </row>
    <row r="185" spans="1:9" ht="15">
      <c r="A185" s="9" t="s">
        <v>164</v>
      </c>
      <c r="B185" s="100">
        <f>B184*4</f>
        <v>76</v>
      </c>
      <c r="C185" s="20"/>
      <c r="D185" s="20"/>
      <c r="E185" s="20"/>
      <c r="F185" s="20"/>
      <c r="G185" s="20"/>
      <c r="H185" s="20"/>
      <c r="I185" s="101">
        <f t="shared" si="8"/>
        <v>76</v>
      </c>
    </row>
    <row r="186" spans="1:9" ht="15">
      <c r="A186" s="9" t="s">
        <v>138</v>
      </c>
      <c r="B186" s="99">
        <v>48</v>
      </c>
      <c r="C186" s="20"/>
      <c r="D186" s="20"/>
      <c r="E186" s="20"/>
      <c r="F186" s="20"/>
      <c r="G186" s="20"/>
      <c r="H186" s="20"/>
      <c r="I186" s="64">
        <f t="shared" si="8"/>
        <v>48</v>
      </c>
    </row>
    <row r="187" spans="1:9" ht="15">
      <c r="A187" s="9" t="s">
        <v>164</v>
      </c>
      <c r="B187" s="99">
        <f>B186*4</f>
        <v>192</v>
      </c>
      <c r="C187" s="20"/>
      <c r="D187" s="20"/>
      <c r="E187" s="20"/>
      <c r="F187" s="20"/>
      <c r="G187" s="20"/>
      <c r="H187" s="20"/>
      <c r="I187" s="64">
        <f t="shared" si="8"/>
        <v>192</v>
      </c>
    </row>
    <row r="188" spans="1:9" ht="15">
      <c r="A188" s="9" t="s">
        <v>163</v>
      </c>
      <c r="B188" s="20"/>
      <c r="C188" s="20"/>
      <c r="D188" s="20"/>
      <c r="E188" s="20"/>
      <c r="F188" s="20"/>
      <c r="G188" s="20"/>
      <c r="H188" s="20"/>
      <c r="I188" s="64">
        <f t="shared" si="8"/>
        <v>0</v>
      </c>
    </row>
    <row r="189" spans="1:9" ht="15">
      <c r="A189" s="9" t="s">
        <v>164</v>
      </c>
      <c r="B189" s="20"/>
      <c r="C189" s="20"/>
      <c r="D189" s="20"/>
      <c r="E189" s="20"/>
      <c r="F189" s="20"/>
      <c r="G189" s="20"/>
      <c r="H189" s="20"/>
      <c r="I189" s="64">
        <f t="shared" si="8"/>
        <v>0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49">
        <v>0</v>
      </c>
      <c r="C192" s="16"/>
      <c r="D192" s="16"/>
      <c r="E192" s="16"/>
      <c r="F192" s="16"/>
      <c r="G192" s="16"/>
      <c r="H192" s="16"/>
      <c r="I192" s="67">
        <f>SUM(B192)</f>
        <v>0</v>
      </c>
      <c r="J192" s="50"/>
    </row>
    <row r="193" spans="1:9" ht="15.75" customHeight="1">
      <c r="A193" s="21" t="s">
        <v>113</v>
      </c>
      <c r="B193" s="49">
        <v>0</v>
      </c>
      <c r="C193" s="16"/>
      <c r="D193" s="16"/>
      <c r="E193" s="16"/>
      <c r="F193" s="16"/>
      <c r="G193" s="16"/>
      <c r="H193" s="16"/>
      <c r="I193" s="67">
        <f>SUM(B193)</f>
        <v>0</v>
      </c>
    </row>
    <row r="194" spans="1:9" ht="15.75" customHeight="1">
      <c r="A194" s="9" t="s">
        <v>127</v>
      </c>
      <c r="B194" s="51">
        <v>0</v>
      </c>
      <c r="C194" s="33"/>
      <c r="D194" s="33"/>
      <c r="E194" s="33"/>
      <c r="F194" s="33"/>
      <c r="G194" s="33"/>
      <c r="H194" s="33"/>
      <c r="I194" s="71">
        <f>B194</f>
        <v>0</v>
      </c>
    </row>
    <row r="195" spans="1:9" ht="15.75" customHeight="1">
      <c r="A195" s="9" t="s">
        <v>146</v>
      </c>
      <c r="B195" s="51">
        <v>0</v>
      </c>
      <c r="C195" s="33"/>
      <c r="D195" s="33"/>
      <c r="E195" s="33"/>
      <c r="F195" s="33"/>
      <c r="G195" s="33"/>
      <c r="H195" s="33"/>
      <c r="I195" s="71">
        <f>B195</f>
        <v>0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23">
        <f>'[38]Ventes St Sever'!$I$298</f>
        <v>321.29999999999995</v>
      </c>
      <c r="C198" s="23">
        <f>'[5]Ventes Hagetmau'!$H$108</f>
        <v>67.9</v>
      </c>
      <c r="D198" s="23">
        <f>'[5]Ventes Amou'!$H$182</f>
        <v>33.75</v>
      </c>
      <c r="E198" s="33"/>
      <c r="F198" s="33"/>
      <c r="G198" s="33"/>
      <c r="H198" s="33"/>
      <c r="I198" s="34">
        <f>SUM(B198:G198)</f>
        <v>422.94999999999993</v>
      </c>
    </row>
    <row r="199" spans="1:9" ht="15">
      <c r="A199" s="6" t="s">
        <v>54</v>
      </c>
      <c r="B199" s="19">
        <f>'[38]Ventes St Sever'!$H$298</f>
        <v>67</v>
      </c>
      <c r="C199" s="76">
        <f>'[5]Ventes Hagetmau'!$G$108</f>
        <v>14</v>
      </c>
      <c r="D199" s="76">
        <f>'[5]Ventes Amou'!$G$182</f>
        <v>10</v>
      </c>
      <c r="E199" s="33"/>
      <c r="F199" s="33"/>
      <c r="G199" s="33"/>
      <c r="H199" s="33"/>
      <c r="I199" s="74">
        <f>SUM(B199:G199)</f>
        <v>91</v>
      </c>
    </row>
    <row r="200" spans="1:11" ht="15">
      <c r="A200" s="164" t="s">
        <v>60</v>
      </c>
      <c r="B200" s="164"/>
      <c r="C200" s="164"/>
      <c r="D200" s="164"/>
      <c r="E200" s="164"/>
      <c r="F200" s="164"/>
      <c r="G200" s="164"/>
      <c r="H200" s="164"/>
      <c r="I200" s="164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153"/>
      <c r="I202" s="97">
        <f>SUM(B202:G202)</f>
        <v>0</v>
      </c>
      <c r="J202" s="72"/>
      <c r="K202" s="77"/>
    </row>
    <row r="203" spans="1:11" ht="15">
      <c r="A203" s="9" t="s">
        <v>121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/>
      <c r="I203" s="73">
        <f>SUM(B203:G203)</f>
        <v>0</v>
      </c>
      <c r="J203" s="72"/>
      <c r="K203" s="77"/>
    </row>
    <row r="204" spans="1:9" ht="15">
      <c r="A204" s="9" t="s">
        <v>35</v>
      </c>
      <c r="B204" s="55">
        <v>0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/>
      <c r="I204" s="64">
        <f>SUM(B204:G204)</f>
        <v>0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/>
      <c r="I206" s="73">
        <f aca="true" t="shared" si="9" ref="I206:I211">SUM(B206:G206)</f>
        <v>0</v>
      </c>
    </row>
    <row r="207" spans="1:9" ht="15">
      <c r="A207" s="9" t="s">
        <v>62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/>
      <c r="I207" s="73">
        <f t="shared" si="9"/>
        <v>0</v>
      </c>
    </row>
    <row r="208" spans="1:9" ht="15">
      <c r="A208" s="9" t="s">
        <v>63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/>
      <c r="I208" s="73">
        <f t="shared" si="9"/>
        <v>0</v>
      </c>
    </row>
    <row r="209" spans="1:9" ht="15">
      <c r="A209" s="9" t="s">
        <v>65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/>
      <c r="I209" s="73">
        <f t="shared" si="9"/>
        <v>0</v>
      </c>
    </row>
    <row r="210" spans="1:9" ht="15">
      <c r="A210" s="9" t="s">
        <v>148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/>
      <c r="I210" s="73">
        <f t="shared" si="9"/>
        <v>0</v>
      </c>
    </row>
    <row r="211" spans="1:9" ht="15">
      <c r="A211" s="9" t="s">
        <v>149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/>
      <c r="I211" s="73">
        <f t="shared" si="9"/>
        <v>0</v>
      </c>
    </row>
    <row r="212" spans="1:9" ht="15">
      <c r="A212" s="9" t="s">
        <v>157</v>
      </c>
      <c r="B212" s="54"/>
      <c r="C212" s="54"/>
      <c r="D212" s="54"/>
      <c r="E212" s="54"/>
      <c r="F212" s="54"/>
      <c r="G212" s="54"/>
      <c r="H212" s="54"/>
      <c r="I212" s="73"/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 aca="true" t="shared" si="10" ref="B218:G218">SUM(B206:B217)</f>
        <v>0</v>
      </c>
      <c r="C218" s="73">
        <f t="shared" si="10"/>
        <v>0</v>
      </c>
      <c r="D218" s="73">
        <f t="shared" si="10"/>
        <v>0</v>
      </c>
      <c r="E218" s="73">
        <f t="shared" si="10"/>
        <v>0</v>
      </c>
      <c r="F218" s="73">
        <f t="shared" si="10"/>
        <v>0</v>
      </c>
      <c r="G218" s="73">
        <f t="shared" si="10"/>
        <v>0</v>
      </c>
      <c r="H218" s="73"/>
      <c r="I218" s="73">
        <f>SUM(B218:G218)</f>
        <v>0</v>
      </c>
    </row>
    <row r="219" spans="1:9" ht="15">
      <c r="A219" s="6" t="s">
        <v>55</v>
      </c>
      <c r="B219" s="73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/>
      <c r="I219" s="73">
        <f>SUM(B219:G219)</f>
        <v>0</v>
      </c>
    </row>
    <row r="220" spans="1:9" ht="15">
      <c r="A220" s="6" t="s">
        <v>69</v>
      </c>
      <c r="B220" s="64">
        <v>0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/>
      <c r="I220" s="64">
        <f>SUM(B220:G220)</f>
        <v>0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v>0</v>
      </c>
      <c r="C222" s="33"/>
      <c r="D222" s="73">
        <f>'[1]Amou'!$W$17</f>
        <v>400</v>
      </c>
      <c r="E222" s="33"/>
      <c r="F222" s="33"/>
      <c r="G222" s="33"/>
      <c r="H222" s="33"/>
      <c r="I222" s="73">
        <f>SUM(B222:G222)</f>
        <v>400</v>
      </c>
    </row>
    <row r="223" spans="1:9" ht="15">
      <c r="A223" s="6" t="s">
        <v>55</v>
      </c>
      <c r="B223" s="73">
        <v>0</v>
      </c>
      <c r="C223" s="33"/>
      <c r="D223" s="73">
        <f>'[1]Amou'!$X$17</f>
        <v>4.8</v>
      </c>
      <c r="E223" s="33"/>
      <c r="F223" s="33"/>
      <c r="G223" s="33"/>
      <c r="H223" s="33"/>
      <c r="I223" s="73">
        <f>SUM(B223:G223)</f>
        <v>4.8</v>
      </c>
    </row>
    <row r="224" spans="1:9" ht="15">
      <c r="A224" s="6" t="s">
        <v>69</v>
      </c>
      <c r="B224" s="64">
        <v>0</v>
      </c>
      <c r="C224" s="33"/>
      <c r="D224" s="101">
        <f>'[1]Amou'!$E$17+'[1]Amou'!$O$17</f>
        <v>5</v>
      </c>
      <c r="E224" s="20"/>
      <c r="F224" s="20"/>
      <c r="G224" s="20"/>
      <c r="H224" s="20"/>
      <c r="I224" s="64">
        <f>SUM(B224:G224)</f>
        <v>5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/>
      <c r="I226" s="73">
        <f aca="true" t="shared" si="11" ref="I226:I250">SUM(B226:G226)</f>
        <v>0</v>
      </c>
    </row>
    <row r="227" spans="1:9" ht="15">
      <c r="A227" s="9" t="s">
        <v>161</v>
      </c>
      <c r="B227" s="54">
        <v>0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/>
      <c r="I227" s="73">
        <f t="shared" si="11"/>
        <v>0</v>
      </c>
    </row>
    <row r="228" spans="1:9" ht="15">
      <c r="A228" s="9" t="s">
        <v>162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/>
      <c r="I228" s="73">
        <f t="shared" si="11"/>
        <v>0</v>
      </c>
    </row>
    <row r="229" spans="1:9" ht="15">
      <c r="A229" s="9"/>
      <c r="B229" s="5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/>
      <c r="I229" s="73">
        <f t="shared" si="11"/>
        <v>0</v>
      </c>
    </row>
    <row r="230" spans="1:9" ht="15">
      <c r="A230" s="9"/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/>
      <c r="I230" s="73">
        <f t="shared" si="11"/>
        <v>0</v>
      </c>
    </row>
    <row r="231" spans="1:9" ht="15">
      <c r="A231" s="9"/>
      <c r="B231" s="54">
        <v>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/>
      <c r="I231" s="73">
        <f t="shared" si="11"/>
        <v>0</v>
      </c>
    </row>
    <row r="232" spans="1:9" ht="15">
      <c r="A232" s="9"/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/>
      <c r="I232" s="73">
        <f t="shared" si="11"/>
        <v>0</v>
      </c>
    </row>
    <row r="233" spans="1:9" ht="15">
      <c r="A233" s="9"/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/>
      <c r="I233" s="73">
        <f t="shared" si="11"/>
        <v>0</v>
      </c>
    </row>
    <row r="234" spans="1:9" ht="15">
      <c r="A234" s="9"/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/>
      <c r="I234" s="73">
        <f t="shared" si="11"/>
        <v>0</v>
      </c>
    </row>
    <row r="235" spans="1:9" ht="15">
      <c r="A235" s="9"/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/>
      <c r="I235" s="73">
        <f t="shared" si="11"/>
        <v>0</v>
      </c>
    </row>
    <row r="236" spans="1:9" ht="15">
      <c r="A236" s="9"/>
      <c r="B236" s="54">
        <v>0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/>
      <c r="I236" s="73">
        <f t="shared" si="11"/>
        <v>0</v>
      </c>
    </row>
    <row r="237" spans="1:9" ht="15">
      <c r="A237" s="9"/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/>
      <c r="I237" s="73">
        <f t="shared" si="11"/>
        <v>0</v>
      </c>
    </row>
    <row r="238" spans="1:9" ht="15">
      <c r="A238" s="9"/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/>
      <c r="I238" s="73">
        <f t="shared" si="11"/>
        <v>0</v>
      </c>
    </row>
    <row r="239" spans="1:9" ht="15">
      <c r="A239" s="9"/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/>
      <c r="I239" s="73">
        <f t="shared" si="11"/>
        <v>0</v>
      </c>
    </row>
    <row r="240" spans="1:9" ht="15">
      <c r="A240" s="9"/>
      <c r="B240" s="54">
        <v>0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/>
      <c r="I240" s="73">
        <f t="shared" si="11"/>
        <v>0</v>
      </c>
    </row>
    <row r="241" spans="1:9" ht="15">
      <c r="A241" s="9"/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/>
      <c r="I241" s="73">
        <f t="shared" si="11"/>
        <v>0</v>
      </c>
    </row>
    <row r="242" spans="1:9" ht="15">
      <c r="A242" s="9"/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/>
      <c r="I242" s="73">
        <f t="shared" si="11"/>
        <v>0</v>
      </c>
    </row>
    <row r="243" spans="1:9" ht="15">
      <c r="A243" s="9"/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/>
      <c r="I243" s="73">
        <f t="shared" si="11"/>
        <v>0</v>
      </c>
    </row>
    <row r="244" spans="1:9" ht="15">
      <c r="A244" s="9"/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/>
      <c r="I244" s="73">
        <f t="shared" si="11"/>
        <v>0</v>
      </c>
    </row>
    <row r="245" spans="1:9" ht="15">
      <c r="A245" s="9"/>
      <c r="B245" s="54">
        <v>0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/>
      <c r="I245" s="73">
        <f t="shared" si="11"/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f>SUM(B226:B245)</f>
        <v>0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/>
      <c r="I248" s="73">
        <f t="shared" si="11"/>
        <v>0</v>
      </c>
    </row>
    <row r="249" spans="1:9" ht="15">
      <c r="A249" s="6" t="s">
        <v>55</v>
      </c>
      <c r="B249" s="73">
        <v>0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/>
      <c r="I249" s="73">
        <f t="shared" si="11"/>
        <v>0</v>
      </c>
    </row>
    <row r="250" spans="1:9" ht="15">
      <c r="A250" s="6" t="s">
        <v>69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/>
      <c r="I250" s="64">
        <f t="shared" si="11"/>
        <v>0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v>0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/>
      <c r="I252" s="73">
        <f aca="true" t="shared" si="12" ref="I252:I262">SUM(B252:G252)</f>
        <v>0</v>
      </c>
    </row>
    <row r="253" spans="1:9" ht="15">
      <c r="A253" s="9"/>
      <c r="B253" s="54">
        <v>0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/>
      <c r="I253" s="73">
        <f t="shared" si="12"/>
        <v>0</v>
      </c>
    </row>
    <row r="254" spans="1:9" ht="15">
      <c r="A254" s="9"/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/>
      <c r="I254" s="73">
        <f t="shared" si="12"/>
        <v>0</v>
      </c>
    </row>
    <row r="255" spans="1:9" ht="15">
      <c r="A255" s="9"/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/>
      <c r="I255" s="73">
        <f t="shared" si="12"/>
        <v>0</v>
      </c>
    </row>
    <row r="256" spans="1:9" ht="15">
      <c r="A256" s="9"/>
      <c r="B256" s="54">
        <v>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/>
      <c r="I256" s="73">
        <f t="shared" si="12"/>
        <v>0</v>
      </c>
    </row>
    <row r="257" spans="1:9" ht="15">
      <c r="A257" s="9"/>
      <c r="B257" s="54">
        <v>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/>
      <c r="I257" s="73">
        <f t="shared" si="12"/>
        <v>0</v>
      </c>
    </row>
    <row r="258" spans="1:9" ht="15">
      <c r="A258" s="9"/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/>
      <c r="I258" s="73">
        <f t="shared" si="12"/>
        <v>0</v>
      </c>
    </row>
    <row r="259" spans="1:9" ht="15">
      <c r="A259" s="9"/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/>
      <c r="I259" s="73">
        <f t="shared" si="12"/>
        <v>0</v>
      </c>
    </row>
    <row r="260" spans="1:9" ht="15">
      <c r="A260" s="6" t="s">
        <v>68</v>
      </c>
      <c r="B260" s="73">
        <f aca="true" t="shared" si="13" ref="B260:G260">SUM(B252:B259)</f>
        <v>0</v>
      </c>
      <c r="C260" s="73">
        <f t="shared" si="13"/>
        <v>0</v>
      </c>
      <c r="D260" s="73">
        <f t="shared" si="13"/>
        <v>0</v>
      </c>
      <c r="E260" s="73">
        <f t="shared" si="13"/>
        <v>0</v>
      </c>
      <c r="F260" s="73">
        <f t="shared" si="13"/>
        <v>0</v>
      </c>
      <c r="G260" s="73">
        <f t="shared" si="13"/>
        <v>0</v>
      </c>
      <c r="H260" s="73"/>
      <c r="I260" s="73">
        <f t="shared" si="12"/>
        <v>0</v>
      </c>
    </row>
    <row r="261" spans="1:9" ht="15">
      <c r="A261" s="6" t="s">
        <v>55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/>
      <c r="I261" s="73">
        <f t="shared" si="12"/>
        <v>0</v>
      </c>
    </row>
    <row r="262" spans="1:9" ht="15">
      <c r="A262" s="6" t="s">
        <v>69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/>
      <c r="I262" s="64">
        <f t="shared" si="12"/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v>0</v>
      </c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/>
      <c r="I264" s="73">
        <f aca="true" t="shared" si="14" ref="I264:I275">SUM(B264:G264)</f>
        <v>0</v>
      </c>
    </row>
    <row r="265" spans="1:9" ht="15">
      <c r="A265" s="116" t="s">
        <v>156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/>
      <c r="I265" s="73">
        <f t="shared" si="14"/>
        <v>0</v>
      </c>
    </row>
    <row r="266" spans="1:9" ht="15">
      <c r="A266" s="9"/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/>
      <c r="I266" s="73">
        <f t="shared" si="14"/>
        <v>0</v>
      </c>
    </row>
    <row r="267" spans="1:9" ht="15">
      <c r="A267" s="9"/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/>
      <c r="I267" s="73">
        <f t="shared" si="14"/>
        <v>0</v>
      </c>
    </row>
    <row r="268" spans="1:9" ht="15">
      <c r="A268" s="9"/>
      <c r="B268" s="54">
        <v>0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/>
      <c r="I268" s="73">
        <f t="shared" si="14"/>
        <v>0</v>
      </c>
    </row>
    <row r="269" spans="1:9" ht="15">
      <c r="A269" s="9"/>
      <c r="B269" s="54">
        <v>0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/>
      <c r="I269" s="73">
        <f t="shared" si="14"/>
        <v>0</v>
      </c>
    </row>
    <row r="270" spans="1:9" ht="15">
      <c r="A270" s="9"/>
      <c r="B270" s="54"/>
      <c r="C270" s="54"/>
      <c r="D270" s="54"/>
      <c r="E270" s="54"/>
      <c r="F270" s="54"/>
      <c r="G270" s="54"/>
      <c r="H270" s="54"/>
      <c r="I270" s="73"/>
    </row>
    <row r="271" spans="1:9" ht="15">
      <c r="A271" s="9"/>
      <c r="B271" s="54"/>
      <c r="C271" s="54"/>
      <c r="D271" s="54"/>
      <c r="E271" s="54"/>
      <c r="F271" s="54"/>
      <c r="G271" s="54"/>
      <c r="H271" s="54"/>
      <c r="I271" s="73"/>
    </row>
    <row r="272" spans="1:9" ht="15">
      <c r="A272" s="9"/>
      <c r="B272" s="54">
        <v>0</v>
      </c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/>
      <c r="I272" s="73">
        <f t="shared" si="14"/>
        <v>0</v>
      </c>
    </row>
    <row r="273" spans="1:9" ht="15">
      <c r="A273" s="6" t="s">
        <v>68</v>
      </c>
      <c r="B273" s="73">
        <f aca="true" t="shared" si="15" ref="B273:G273">SUM(B264:B272)</f>
        <v>0</v>
      </c>
      <c r="C273" s="73">
        <f t="shared" si="15"/>
        <v>0</v>
      </c>
      <c r="D273" s="73">
        <f t="shared" si="15"/>
        <v>0</v>
      </c>
      <c r="E273" s="73">
        <f t="shared" si="15"/>
        <v>0</v>
      </c>
      <c r="F273" s="73">
        <f t="shared" si="15"/>
        <v>0</v>
      </c>
      <c r="G273" s="73">
        <f t="shared" si="15"/>
        <v>0</v>
      </c>
      <c r="H273" s="73"/>
      <c r="I273" s="73">
        <f t="shared" si="14"/>
        <v>0</v>
      </c>
    </row>
    <row r="274" spans="1:9" ht="15">
      <c r="A274" s="6" t="s">
        <v>55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/>
      <c r="I274" s="73">
        <f t="shared" si="14"/>
        <v>0</v>
      </c>
    </row>
    <row r="275" spans="1:9" ht="15">
      <c r="A275" s="6" t="s">
        <v>69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64">
        <v>0</v>
      </c>
      <c r="H275" s="64"/>
      <c r="I275" s="64">
        <f t="shared" si="14"/>
        <v>0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v>0</v>
      </c>
      <c r="C279" s="19">
        <v>0</v>
      </c>
      <c r="D279" s="19">
        <v>0</v>
      </c>
      <c r="E279" s="19">
        <v>0</v>
      </c>
      <c r="F279" s="16"/>
      <c r="G279" s="16"/>
      <c r="H279" s="16"/>
      <c r="I279" s="35">
        <f>SUM(B279:G279)</f>
        <v>0</v>
      </c>
    </row>
    <row r="280" spans="1:9" ht="15">
      <c r="A280" s="6" t="s">
        <v>10</v>
      </c>
      <c r="B280" s="19">
        <v>0</v>
      </c>
      <c r="C280" s="19">
        <v>0</v>
      </c>
      <c r="D280" s="19">
        <v>0</v>
      </c>
      <c r="E280" s="19">
        <v>0</v>
      </c>
      <c r="F280" s="16"/>
      <c r="G280" s="16"/>
      <c r="H280" s="16"/>
      <c r="I280" s="35">
        <f>SUM(B280:G280)</f>
        <v>0</v>
      </c>
    </row>
    <row r="281" spans="1:9" ht="15">
      <c r="A281" s="6" t="s">
        <v>9</v>
      </c>
      <c r="B281" s="19">
        <v>0</v>
      </c>
      <c r="C281" s="16"/>
      <c r="D281" s="16"/>
      <c r="E281" s="16"/>
      <c r="F281" s="16"/>
      <c r="G281" s="16"/>
      <c r="H281" s="16"/>
      <c r="I281" s="35">
        <f>SUM(B281:G281)</f>
        <v>0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15">
      <c r="A283" s="6" t="s">
        <v>3</v>
      </c>
      <c r="B283" s="19">
        <v>0</v>
      </c>
      <c r="C283" s="19">
        <v>0</v>
      </c>
      <c r="D283" s="19">
        <v>0</v>
      </c>
      <c r="E283" s="16"/>
      <c r="F283" s="16"/>
      <c r="G283" s="16"/>
      <c r="H283" s="16"/>
      <c r="I283" s="35">
        <f>SUM(B283:G283)</f>
        <v>0</v>
      </c>
    </row>
    <row r="284" spans="1:9" ht="30">
      <c r="A284" s="6" t="s">
        <v>4</v>
      </c>
      <c r="B284" s="19">
        <v>0</v>
      </c>
      <c r="C284" s="19">
        <v>0</v>
      </c>
      <c r="D284" s="19">
        <v>0</v>
      </c>
      <c r="E284" s="16"/>
      <c r="F284" s="16"/>
      <c r="G284" s="16"/>
      <c r="H284" s="16"/>
      <c r="I284" s="35">
        <f>SUM(B284:G284)</f>
        <v>0</v>
      </c>
    </row>
    <row r="285" spans="1:9" ht="18.75" customHeight="1">
      <c r="A285" t="s">
        <v>12</v>
      </c>
      <c r="B285" s="17">
        <v>0</v>
      </c>
      <c r="C285" s="17">
        <v>0</v>
      </c>
      <c r="D285" s="17">
        <v>0</v>
      </c>
      <c r="E285" s="16"/>
      <c r="F285" s="16"/>
      <c r="G285" s="16"/>
      <c r="H285" s="16"/>
      <c r="I285" s="35">
        <f>SUM(B285:G285)</f>
        <v>0</v>
      </c>
    </row>
    <row r="286" spans="1:9" ht="15" customHeight="1">
      <c r="A286" t="s">
        <v>6</v>
      </c>
      <c r="B286" s="31">
        <v>0</v>
      </c>
      <c r="C286" s="31">
        <v>0</v>
      </c>
      <c r="D286" s="31">
        <v>0</v>
      </c>
      <c r="E286" s="16"/>
      <c r="F286" s="16"/>
      <c r="G286" s="16"/>
      <c r="H286" s="16"/>
      <c r="I286" s="35">
        <f>SUM(B286:G286)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v>0</v>
      </c>
      <c r="C288" s="16"/>
      <c r="D288" s="16"/>
      <c r="E288" s="16"/>
      <c r="F288" s="16"/>
      <c r="G288" s="16"/>
      <c r="H288" s="16"/>
      <c r="I288" s="69">
        <f>SUM(B288:G288)</f>
        <v>0</v>
      </c>
    </row>
    <row r="289" spans="1:9" ht="15">
      <c r="A289" s="13" t="s">
        <v>108</v>
      </c>
      <c r="B289" s="70">
        <v>0</v>
      </c>
      <c r="C289" s="16"/>
      <c r="D289" s="16"/>
      <c r="E289" s="16"/>
      <c r="F289" s="16"/>
      <c r="G289" s="16"/>
      <c r="H289" s="16"/>
      <c r="I289" s="69">
        <f>SUM(B289:G289)</f>
        <v>0</v>
      </c>
    </row>
    <row r="290" spans="1:9" ht="15">
      <c r="A290" s="13" t="s">
        <v>109</v>
      </c>
      <c r="B290" s="70">
        <v>0</v>
      </c>
      <c r="C290" s="16"/>
      <c r="D290" s="16"/>
      <c r="E290" s="16"/>
      <c r="F290" s="16"/>
      <c r="G290" s="16"/>
      <c r="H290" s="16"/>
      <c r="I290" s="69">
        <f>SUM(B290:G290)</f>
        <v>0</v>
      </c>
    </row>
    <row r="291" spans="1:9" ht="15">
      <c r="A291" s="13" t="s">
        <v>110</v>
      </c>
      <c r="B291" s="70">
        <v>0</v>
      </c>
      <c r="C291" s="16"/>
      <c r="D291" s="16"/>
      <c r="E291" s="16"/>
      <c r="F291" s="16"/>
      <c r="G291" s="16"/>
      <c r="H291" s="16"/>
      <c r="I291" s="69">
        <f>SUM(B291:G291)</f>
        <v>0</v>
      </c>
    </row>
    <row r="292" spans="1:9" ht="15">
      <c r="A292" s="7" t="s">
        <v>106</v>
      </c>
      <c r="B292" s="70">
        <v>0</v>
      </c>
      <c r="C292" s="16"/>
      <c r="D292" s="16"/>
      <c r="E292" s="16"/>
      <c r="F292" s="16"/>
      <c r="G292" s="16"/>
      <c r="H292" s="16"/>
      <c r="I292" s="69">
        <f>SUM(B292:G292)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 t="s">
        <v>176</v>
      </c>
      <c r="C295" s="17"/>
      <c r="D295" s="17" t="s">
        <v>176</v>
      </c>
      <c r="E295" s="16"/>
      <c r="F295" s="16"/>
      <c r="G295" s="16"/>
      <c r="H295" s="16"/>
      <c r="I295" s="68"/>
    </row>
    <row r="296" spans="1:9" ht="15">
      <c r="A296" s="45" t="s">
        <v>99</v>
      </c>
      <c r="B296" s="17" t="s">
        <v>177</v>
      </c>
      <c r="C296" s="17"/>
      <c r="D296" s="17" t="s">
        <v>179</v>
      </c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v>7</v>
      </c>
      <c r="C297" s="17"/>
      <c r="D297" s="17">
        <v>7</v>
      </c>
      <c r="E297" s="16"/>
      <c r="F297" s="16"/>
      <c r="G297" s="16"/>
      <c r="H297" s="16"/>
      <c r="I297" s="68">
        <f>SUM(B297:G297)</f>
        <v>14</v>
      </c>
    </row>
    <row r="298" spans="1:9" ht="15">
      <c r="A298" s="45" t="s">
        <v>98</v>
      </c>
      <c r="B298" s="17" t="s">
        <v>176</v>
      </c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 t="s">
        <v>178</v>
      </c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v>7</v>
      </c>
      <c r="C300" s="17">
        <v>0</v>
      </c>
      <c r="D300" s="17">
        <v>0</v>
      </c>
      <c r="E300" s="16"/>
      <c r="F300" s="16"/>
      <c r="G300" s="16"/>
      <c r="H300" s="16"/>
      <c r="I300" s="68">
        <f>SUM(B300:G300)</f>
        <v>7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v>0</v>
      </c>
      <c r="C303" s="17">
        <v>0</v>
      </c>
      <c r="D303" s="17">
        <v>0</v>
      </c>
      <c r="E303" s="16"/>
      <c r="F303" s="16"/>
      <c r="G303" s="16"/>
      <c r="H303" s="16"/>
      <c r="I303" s="68">
        <f>SUM(B303:G303)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/>
      <c r="C306" s="120"/>
      <c r="D306" s="120"/>
      <c r="E306" s="120"/>
      <c r="F306" s="120"/>
      <c r="G306" s="120"/>
      <c r="H306" s="120"/>
      <c r="I306" s="117">
        <f>SUM(B306)</f>
        <v>0</v>
      </c>
    </row>
    <row r="307" spans="1:9" ht="15">
      <c r="A307" s="118" t="s">
        <v>167</v>
      </c>
      <c r="B307" s="119"/>
      <c r="C307" s="120"/>
      <c r="D307" s="120"/>
      <c r="E307" s="120"/>
      <c r="F307" s="120"/>
      <c r="G307" s="120"/>
      <c r="H307" s="120"/>
      <c r="I307" s="117">
        <f>SUM(B307)</f>
        <v>0</v>
      </c>
    </row>
    <row r="308" spans="1:9" ht="15">
      <c r="A308" s="118" t="s">
        <v>168</v>
      </c>
      <c r="B308" s="117"/>
      <c r="C308" s="120"/>
      <c r="D308" s="120"/>
      <c r="E308" s="120"/>
      <c r="F308" s="120"/>
      <c r="G308" s="120"/>
      <c r="H308" s="120"/>
      <c r="I308" s="117">
        <f>SUM(B308)</f>
        <v>0</v>
      </c>
    </row>
    <row r="309" spans="1:9" ht="15">
      <c r="A309" s="118" t="s">
        <v>169</v>
      </c>
      <c r="B309" s="121"/>
      <c r="C309" s="120"/>
      <c r="D309" s="120"/>
      <c r="E309" s="120"/>
      <c r="F309" s="120"/>
      <c r="G309" s="120"/>
      <c r="H309" s="120"/>
      <c r="I309" s="117">
        <f>SUM(B309)</f>
        <v>0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/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/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/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/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I306+I311</f>
        <v>0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I307+I312</f>
        <v>0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I308+I313</f>
        <v>0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I309+I314</f>
        <v>0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70:I70"/>
    <mergeCell ref="A84:I84"/>
    <mergeCell ref="A119:I119"/>
    <mergeCell ref="A191:I191"/>
    <mergeCell ref="A197:I197"/>
    <mergeCell ref="A200:I200"/>
    <mergeCell ref="A277:I277"/>
    <mergeCell ref="A278:I278"/>
    <mergeCell ref="A282:I282"/>
    <mergeCell ref="A287:I287"/>
    <mergeCell ref="A293:I293"/>
    <mergeCell ref="A304:I304"/>
    <mergeCell ref="A321:I321"/>
    <mergeCell ref="A322:I322"/>
    <mergeCell ref="A323:I323"/>
    <mergeCell ref="A324:I324"/>
    <mergeCell ref="A325:I325"/>
    <mergeCell ref="A326:I326"/>
    <mergeCell ref="A333:I333"/>
    <mergeCell ref="A334:I334"/>
    <mergeCell ref="A335:I335"/>
    <mergeCell ref="A327:I327"/>
    <mergeCell ref="A328:I328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="85" zoomScaleNormal="85" zoomScalePageLayoutView="0" workbookViewId="0" topLeftCell="A172">
      <selection activeCell="B199" sqref="B199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204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v>20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>
        <v>2</v>
      </c>
      <c r="C28" s="16"/>
      <c r="D28" s="16"/>
      <c r="E28" s="16"/>
      <c r="F28" s="16"/>
      <c r="G28" s="16"/>
      <c r="H28" s="16"/>
      <c r="I28" s="29">
        <v>2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>SUM(B33:B34)</f>
        <v>109</v>
      </c>
      <c r="C32" s="15">
        <f>SUM(C33:C34)</f>
        <v>55</v>
      </c>
      <c r="D32" s="15">
        <f>SUM(D33:D34)</f>
        <v>16</v>
      </c>
      <c r="E32" s="14"/>
      <c r="F32" s="14"/>
      <c r="G32" s="14"/>
      <c r="H32" s="14"/>
      <c r="I32" s="15">
        <f aca="true" t="shared" si="0" ref="I32:I37">SUM(B32:G32)</f>
        <v>180</v>
      </c>
    </row>
    <row r="33" spans="1:9" ht="15">
      <c r="A33" s="9" t="s">
        <v>14</v>
      </c>
      <c r="B33" s="18">
        <v>102</v>
      </c>
      <c r="C33" s="18">
        <v>31</v>
      </c>
      <c r="D33" s="18">
        <v>14</v>
      </c>
      <c r="E33" s="14"/>
      <c r="F33" s="38"/>
      <c r="G33" s="38"/>
      <c r="H33" s="38"/>
      <c r="I33" s="15">
        <f t="shared" si="0"/>
        <v>147</v>
      </c>
    </row>
    <row r="34" spans="1:9" ht="15">
      <c r="A34" s="9" t="s">
        <v>15</v>
      </c>
      <c r="B34" s="18">
        <v>7</v>
      </c>
      <c r="C34" s="18">
        <v>24</v>
      </c>
      <c r="D34" s="18">
        <v>2</v>
      </c>
      <c r="E34" s="14"/>
      <c r="F34" s="38"/>
      <c r="G34" s="38"/>
      <c r="H34" s="38"/>
      <c r="I34" s="15">
        <f t="shared" si="0"/>
        <v>33</v>
      </c>
    </row>
    <row r="35" spans="1:9" ht="15">
      <c r="A35" s="10" t="s">
        <v>35</v>
      </c>
      <c r="B35" s="15">
        <f>SUM(B36:B37)</f>
        <v>162</v>
      </c>
      <c r="C35" s="15">
        <f>SUM(C36:C37)</f>
        <v>61</v>
      </c>
      <c r="D35" s="15">
        <f>SUM(D36:D37)</f>
        <v>20</v>
      </c>
      <c r="E35" s="14"/>
      <c r="F35" s="14"/>
      <c r="G35" s="14"/>
      <c r="H35" s="14"/>
      <c r="I35" s="15">
        <f t="shared" si="0"/>
        <v>243</v>
      </c>
    </row>
    <row r="36" spans="1:9" ht="15">
      <c r="A36" s="21" t="s">
        <v>14</v>
      </c>
      <c r="B36" s="18">
        <v>155</v>
      </c>
      <c r="C36" s="18">
        <v>36</v>
      </c>
      <c r="D36" s="18">
        <v>16</v>
      </c>
      <c r="E36" s="14"/>
      <c r="F36" s="39"/>
      <c r="G36" s="39"/>
      <c r="H36" s="39"/>
      <c r="I36" s="15">
        <f t="shared" si="0"/>
        <v>207</v>
      </c>
    </row>
    <row r="37" spans="1:9" ht="15">
      <c r="A37" s="21" t="s">
        <v>15</v>
      </c>
      <c r="B37" s="18">
        <v>7</v>
      </c>
      <c r="C37" s="18">
        <v>25</v>
      </c>
      <c r="D37" s="18">
        <v>4</v>
      </c>
      <c r="E37" s="14"/>
      <c r="F37" s="39"/>
      <c r="G37" s="39"/>
      <c r="H37" s="39"/>
      <c r="I37" s="15">
        <f t="shared" si="0"/>
        <v>36</v>
      </c>
    </row>
    <row r="38" spans="1:9" ht="30">
      <c r="A38" s="10" t="s">
        <v>30</v>
      </c>
      <c r="B38" s="15"/>
      <c r="C38" s="15"/>
      <c r="D38" s="15"/>
      <c r="E38" s="14"/>
      <c r="F38" s="14"/>
      <c r="G38" s="14"/>
      <c r="H38" s="14"/>
      <c r="I38" s="15"/>
    </row>
    <row r="39" spans="1:9" ht="15">
      <c r="A39" s="11" t="s">
        <v>16</v>
      </c>
      <c r="B39" s="29">
        <f>SUM(B40+B42+B43+B44+B45)</f>
        <v>109</v>
      </c>
      <c r="C39" s="29">
        <f>SUM(C40+C42+C43+C44+C45)</f>
        <v>55</v>
      </c>
      <c r="D39" s="29">
        <f>SUM(D40+D42+D43+D44+D45)</f>
        <v>16</v>
      </c>
      <c r="E39" s="14"/>
      <c r="F39" s="40"/>
      <c r="G39" s="40"/>
      <c r="H39" s="40"/>
      <c r="I39" s="29">
        <f aca="true" t="shared" si="1" ref="I39:I52">SUM(B39:G39)</f>
        <v>180</v>
      </c>
    </row>
    <row r="40" spans="1:9" ht="15">
      <c r="A40" s="9" t="s">
        <v>20</v>
      </c>
      <c r="B40" s="18">
        <v>84</v>
      </c>
      <c r="C40" s="18">
        <v>28</v>
      </c>
      <c r="D40" s="18">
        <v>8</v>
      </c>
      <c r="E40" s="14"/>
      <c r="F40" s="38"/>
      <c r="G40" s="38"/>
      <c r="H40" s="38"/>
      <c r="I40" s="29">
        <f t="shared" si="1"/>
        <v>120</v>
      </c>
    </row>
    <row r="41" spans="1:9" ht="15">
      <c r="A41" s="9" t="s">
        <v>17</v>
      </c>
      <c r="B41" s="18">
        <v>72</v>
      </c>
      <c r="C41" s="18">
        <v>24</v>
      </c>
      <c r="D41" s="18">
        <v>8</v>
      </c>
      <c r="E41" s="14"/>
      <c r="F41" s="38"/>
      <c r="G41" s="38"/>
      <c r="H41" s="38"/>
      <c r="I41" s="29">
        <f t="shared" si="1"/>
        <v>104</v>
      </c>
    </row>
    <row r="42" spans="1:9" ht="15">
      <c r="A42" s="9" t="s">
        <v>21</v>
      </c>
      <c r="B42" s="18">
        <v>3</v>
      </c>
      <c r="C42" s="18">
        <v>3</v>
      </c>
      <c r="D42" s="18">
        <v>0</v>
      </c>
      <c r="E42" s="14"/>
      <c r="F42" s="38"/>
      <c r="G42" s="38"/>
      <c r="H42" s="38"/>
      <c r="I42" s="29">
        <f t="shared" si="1"/>
        <v>6</v>
      </c>
    </row>
    <row r="43" spans="1:9" ht="15">
      <c r="A43" s="9" t="s">
        <v>18</v>
      </c>
      <c r="B43" s="18">
        <v>11</v>
      </c>
      <c r="C43" s="18">
        <v>0</v>
      </c>
      <c r="D43" s="18">
        <v>0</v>
      </c>
      <c r="E43" s="14"/>
      <c r="F43" s="38"/>
      <c r="G43" s="38"/>
      <c r="H43" s="38"/>
      <c r="I43" s="29">
        <f t="shared" si="1"/>
        <v>11</v>
      </c>
    </row>
    <row r="44" spans="1:9" ht="15">
      <c r="A44" s="9" t="s">
        <v>19</v>
      </c>
      <c r="B44" s="18">
        <v>1</v>
      </c>
      <c r="C44" s="18">
        <v>0</v>
      </c>
      <c r="D44" s="18">
        <v>0</v>
      </c>
      <c r="E44" s="14"/>
      <c r="F44" s="38"/>
      <c r="G44" s="38"/>
      <c r="H44" s="38"/>
      <c r="I44" s="29">
        <f t="shared" si="1"/>
        <v>1</v>
      </c>
    </row>
    <row r="45" spans="1:9" ht="15">
      <c r="A45" s="9" t="s">
        <v>22</v>
      </c>
      <c r="B45" s="18">
        <v>10</v>
      </c>
      <c r="C45" s="18">
        <v>24</v>
      </c>
      <c r="D45" s="18">
        <v>8</v>
      </c>
      <c r="E45" s="14"/>
      <c r="F45" s="38"/>
      <c r="G45" s="38"/>
      <c r="H45" s="38"/>
      <c r="I45" s="29">
        <f t="shared" si="1"/>
        <v>42</v>
      </c>
    </row>
    <row r="46" spans="1:9" ht="15">
      <c r="A46" s="11" t="s">
        <v>23</v>
      </c>
      <c r="B46" s="29">
        <f>SUM(B47:B52)</f>
        <v>0</v>
      </c>
      <c r="C46" s="29">
        <f>SUM(C47:C52)</f>
        <v>0</v>
      </c>
      <c r="D46" s="29">
        <f>SUM(D47:D52)</f>
        <v>0</v>
      </c>
      <c r="E46" s="14"/>
      <c r="F46" s="40"/>
      <c r="G46" s="40"/>
      <c r="H46" s="40"/>
      <c r="I46" s="29">
        <f t="shared" si="1"/>
        <v>0</v>
      </c>
    </row>
    <row r="47" spans="1:9" ht="15">
      <c r="A47" s="9" t="s">
        <v>24</v>
      </c>
      <c r="B47" s="18">
        <v>0</v>
      </c>
      <c r="C47" s="18">
        <v>0</v>
      </c>
      <c r="D47" s="18">
        <v>0</v>
      </c>
      <c r="E47" s="14"/>
      <c r="F47" s="38"/>
      <c r="G47" s="38"/>
      <c r="H47" s="38"/>
      <c r="I47" s="29">
        <f t="shared" si="1"/>
        <v>0</v>
      </c>
    </row>
    <row r="48" spans="1:9" ht="15">
      <c r="A48" s="9" t="s">
        <v>25</v>
      </c>
      <c r="B48" s="18">
        <v>0</v>
      </c>
      <c r="C48" s="18">
        <v>0</v>
      </c>
      <c r="D48" s="18">
        <v>0</v>
      </c>
      <c r="E48" s="14"/>
      <c r="F48" s="38"/>
      <c r="G48" s="38"/>
      <c r="H48" s="38"/>
      <c r="I48" s="29">
        <f t="shared" si="1"/>
        <v>0</v>
      </c>
    </row>
    <row r="49" spans="1:9" ht="15">
      <c r="A49" s="9" t="s">
        <v>26</v>
      </c>
      <c r="B49" s="18">
        <v>0</v>
      </c>
      <c r="C49" s="18">
        <v>0</v>
      </c>
      <c r="D49" s="18">
        <v>0</v>
      </c>
      <c r="E49" s="14"/>
      <c r="F49" s="38"/>
      <c r="G49" s="38"/>
      <c r="H49" s="38"/>
      <c r="I49" s="29">
        <f t="shared" si="1"/>
        <v>0</v>
      </c>
    </row>
    <row r="50" spans="1:9" ht="15">
      <c r="A50" s="9" t="s">
        <v>27</v>
      </c>
      <c r="B50" s="18">
        <v>0</v>
      </c>
      <c r="C50" s="18">
        <v>0</v>
      </c>
      <c r="D50" s="18">
        <v>0</v>
      </c>
      <c r="E50" s="14"/>
      <c r="F50" s="38"/>
      <c r="G50" s="38"/>
      <c r="H50" s="38"/>
      <c r="I50" s="29">
        <f t="shared" si="1"/>
        <v>0</v>
      </c>
    </row>
    <row r="51" spans="1:9" ht="15">
      <c r="A51" s="9" t="s">
        <v>28</v>
      </c>
      <c r="B51" s="18">
        <v>0</v>
      </c>
      <c r="C51" s="18">
        <v>0</v>
      </c>
      <c r="D51" s="18">
        <v>0</v>
      </c>
      <c r="E51" s="14"/>
      <c r="F51" s="38"/>
      <c r="G51" s="38"/>
      <c r="H51" s="38"/>
      <c r="I51" s="29">
        <f t="shared" si="1"/>
        <v>0</v>
      </c>
    </row>
    <row r="52" spans="1:9" ht="15">
      <c r="A52" s="9" t="s">
        <v>29</v>
      </c>
      <c r="B52" s="18">
        <v>0</v>
      </c>
      <c r="C52" s="18">
        <v>0</v>
      </c>
      <c r="D52" s="18">
        <v>0</v>
      </c>
      <c r="E52" s="14"/>
      <c r="F52" s="38"/>
      <c r="G52" s="38"/>
      <c r="H52" s="38"/>
      <c r="I52" s="29">
        <f t="shared" si="1"/>
        <v>0</v>
      </c>
    </row>
    <row r="53" spans="1:9" ht="15">
      <c r="A53" s="11" t="s">
        <v>90</v>
      </c>
      <c r="B53" s="18"/>
      <c r="C53" s="18"/>
      <c r="D53" s="18"/>
      <c r="E53" s="14"/>
      <c r="F53" s="38"/>
      <c r="G53" s="38"/>
      <c r="H53" s="38"/>
      <c r="I53" s="65"/>
    </row>
    <row r="54" spans="1:9" ht="15">
      <c r="A54" s="9" t="s">
        <v>91</v>
      </c>
      <c r="B54" s="17">
        <v>8</v>
      </c>
      <c r="C54" s="17">
        <v>3</v>
      </c>
      <c r="D54" s="17">
        <v>0</v>
      </c>
      <c r="E54" s="14"/>
      <c r="F54" s="38"/>
      <c r="G54" s="38"/>
      <c r="H54" s="38"/>
      <c r="I54" s="29">
        <f aca="true" t="shared" si="2" ref="I54:I61">SUM(B54:G54)</f>
        <v>11</v>
      </c>
    </row>
    <row r="55" spans="1:9" ht="15">
      <c r="A55" s="9" t="s">
        <v>92</v>
      </c>
      <c r="B55" s="17">
        <v>0</v>
      </c>
      <c r="C55" s="17">
        <v>0</v>
      </c>
      <c r="D55" s="17">
        <v>0</v>
      </c>
      <c r="E55" s="14"/>
      <c r="F55" s="38"/>
      <c r="G55" s="38"/>
      <c r="H55" s="38"/>
      <c r="I55" s="29">
        <f t="shared" si="2"/>
        <v>0</v>
      </c>
    </row>
    <row r="56" spans="1:9" ht="15">
      <c r="A56" s="9" t="s">
        <v>93</v>
      </c>
      <c r="B56" s="17">
        <v>0</v>
      </c>
      <c r="C56" s="17">
        <v>0</v>
      </c>
      <c r="D56" s="17">
        <v>0</v>
      </c>
      <c r="E56" s="14"/>
      <c r="F56" s="38"/>
      <c r="G56" s="38"/>
      <c r="H56" s="38"/>
      <c r="I56" s="29">
        <f t="shared" si="2"/>
        <v>0</v>
      </c>
    </row>
    <row r="57" spans="1:9" ht="15">
      <c r="A57" s="9" t="s">
        <v>94</v>
      </c>
      <c r="B57" s="17">
        <v>0</v>
      </c>
      <c r="C57" s="17">
        <v>0</v>
      </c>
      <c r="D57" s="17">
        <v>0</v>
      </c>
      <c r="E57" s="14"/>
      <c r="F57" s="38"/>
      <c r="G57" s="38"/>
      <c r="H57" s="38"/>
      <c r="I57" s="29">
        <f t="shared" si="2"/>
        <v>0</v>
      </c>
    </row>
    <row r="58" spans="1:9" ht="14.25" customHeight="1">
      <c r="A58" s="10" t="s">
        <v>31</v>
      </c>
      <c r="B58" s="15">
        <v>1</v>
      </c>
      <c r="C58" s="15">
        <v>3</v>
      </c>
      <c r="D58" s="15">
        <v>3</v>
      </c>
      <c r="E58" s="14"/>
      <c r="F58" s="14"/>
      <c r="G58" s="14"/>
      <c r="H58" s="14"/>
      <c r="I58" s="29">
        <f t="shared" si="2"/>
        <v>7</v>
      </c>
    </row>
    <row r="59" spans="1:9" ht="15">
      <c r="A59" s="10" t="s">
        <v>32</v>
      </c>
      <c r="B59" s="15">
        <v>0</v>
      </c>
      <c r="C59" s="15">
        <v>0</v>
      </c>
      <c r="D59" s="15">
        <v>0</v>
      </c>
      <c r="E59" s="14"/>
      <c r="F59" s="14"/>
      <c r="G59" s="14"/>
      <c r="H59" s="14"/>
      <c r="I59" s="29">
        <f t="shared" si="2"/>
        <v>0</v>
      </c>
    </row>
    <row r="60" spans="1:9" ht="30">
      <c r="A60" s="10" t="s">
        <v>33</v>
      </c>
      <c r="B60" s="15">
        <v>54</v>
      </c>
      <c r="C60" s="15">
        <v>11</v>
      </c>
      <c r="D60" s="15">
        <v>14</v>
      </c>
      <c r="E60" s="14"/>
      <c r="F60" s="14"/>
      <c r="G60" s="14"/>
      <c r="H60" s="14"/>
      <c r="I60" s="29">
        <f t="shared" si="2"/>
        <v>79</v>
      </c>
    </row>
    <row r="61" spans="1:9" ht="30">
      <c r="A61" s="10" t="s">
        <v>147</v>
      </c>
      <c r="B61" s="15">
        <v>4</v>
      </c>
      <c r="C61" s="15">
        <v>2</v>
      </c>
      <c r="D61" s="15">
        <v>6</v>
      </c>
      <c r="E61" s="14"/>
      <c r="F61" s="14"/>
      <c r="G61" s="14"/>
      <c r="H61" s="14"/>
      <c r="I61" s="29">
        <f t="shared" si="2"/>
        <v>12</v>
      </c>
    </row>
    <row r="62" spans="1:9" ht="15">
      <c r="A62" s="10" t="s">
        <v>40</v>
      </c>
      <c r="B62" s="15"/>
      <c r="C62" s="15"/>
      <c r="D62" s="15"/>
      <c r="E62" s="14"/>
      <c r="F62" s="14"/>
      <c r="G62" s="14"/>
      <c r="H62" s="14"/>
      <c r="I62" s="29"/>
    </row>
    <row r="63" spans="1:9" ht="15">
      <c r="A63" s="9" t="s">
        <v>131</v>
      </c>
      <c r="B63" s="15">
        <v>20.5</v>
      </c>
      <c r="C63" s="15">
        <v>18</v>
      </c>
      <c r="D63" s="15">
        <v>18</v>
      </c>
      <c r="E63" s="14"/>
      <c r="F63" s="14"/>
      <c r="G63" s="14"/>
      <c r="H63" s="14"/>
      <c r="I63" s="29">
        <f aca="true" t="shared" si="3" ref="I63:I69">SUM(B63:G63)</f>
        <v>56.5</v>
      </c>
    </row>
    <row r="64" spans="1:9" ht="15">
      <c r="A64" s="9" t="s">
        <v>43</v>
      </c>
      <c r="B64" s="15">
        <v>0</v>
      </c>
      <c r="C64" s="15">
        <v>0</v>
      </c>
      <c r="D64" s="15">
        <v>0</v>
      </c>
      <c r="E64" s="14"/>
      <c r="F64" s="14"/>
      <c r="G64" s="14"/>
      <c r="H64" s="14"/>
      <c r="I64" s="29">
        <f t="shared" si="3"/>
        <v>0</v>
      </c>
    </row>
    <row r="65" spans="1:9" ht="14.25" customHeight="1">
      <c r="A65" s="9" t="s">
        <v>44</v>
      </c>
      <c r="B65" s="15">
        <v>4</v>
      </c>
      <c r="C65" s="15">
        <v>4</v>
      </c>
      <c r="D65" s="15">
        <v>0</v>
      </c>
      <c r="E65" s="14"/>
      <c r="F65" s="14"/>
      <c r="G65" s="14"/>
      <c r="H65" s="14"/>
      <c r="I65" s="29">
        <f t="shared" si="3"/>
        <v>8</v>
      </c>
    </row>
    <row r="66" spans="1:9" ht="14.25" customHeight="1">
      <c r="A66" s="9" t="s">
        <v>45</v>
      </c>
      <c r="B66" s="15">
        <v>0</v>
      </c>
      <c r="C66" s="15">
        <v>0</v>
      </c>
      <c r="D66" s="15">
        <v>0</v>
      </c>
      <c r="E66" s="14"/>
      <c r="F66" s="14"/>
      <c r="G66" s="14"/>
      <c r="H66" s="14"/>
      <c r="I66" s="29">
        <f t="shared" si="3"/>
        <v>0</v>
      </c>
    </row>
    <row r="67" spans="1:9" ht="14.25" customHeight="1">
      <c r="A67" s="9" t="s">
        <v>46</v>
      </c>
      <c r="B67" s="15">
        <v>0</v>
      </c>
      <c r="C67" s="15">
        <v>0</v>
      </c>
      <c r="D67" s="15">
        <v>0</v>
      </c>
      <c r="E67" s="14"/>
      <c r="F67" s="14"/>
      <c r="G67" s="14"/>
      <c r="H67" s="14"/>
      <c r="I67" s="29">
        <f t="shared" si="3"/>
        <v>0</v>
      </c>
    </row>
    <row r="68" spans="1:9" ht="14.25" customHeight="1">
      <c r="A68" s="9" t="s">
        <v>47</v>
      </c>
      <c r="B68" s="15">
        <v>0</v>
      </c>
      <c r="C68" s="15">
        <v>0</v>
      </c>
      <c r="D68" s="15">
        <v>0</v>
      </c>
      <c r="E68" s="14"/>
      <c r="F68" s="14"/>
      <c r="G68" s="14"/>
      <c r="H68" s="14"/>
      <c r="I68" s="29">
        <f t="shared" si="3"/>
        <v>0</v>
      </c>
    </row>
    <row r="69" spans="1:9" ht="15">
      <c r="A69" s="9" t="s">
        <v>48</v>
      </c>
      <c r="B69" s="35">
        <v>0</v>
      </c>
      <c r="C69" s="35">
        <v>0</v>
      </c>
      <c r="D69" s="35">
        <v>0</v>
      </c>
      <c r="E69" s="14"/>
      <c r="F69" s="20"/>
      <c r="G69" s="20"/>
      <c r="H69" s="20"/>
      <c r="I69" s="29">
        <f t="shared" si="3"/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v>0</v>
      </c>
      <c r="C71" s="19">
        <v>5</v>
      </c>
      <c r="D71" s="19">
        <v>0</v>
      </c>
      <c r="E71" s="16"/>
      <c r="F71" s="16"/>
      <c r="G71" s="16"/>
      <c r="H71" s="16"/>
      <c r="I71" s="29">
        <f>SUM(B71:G71)</f>
        <v>5</v>
      </c>
    </row>
    <row r="72" spans="1:9" ht="15">
      <c r="A72" s="9" t="s">
        <v>102</v>
      </c>
      <c r="B72" s="19">
        <v>0</v>
      </c>
      <c r="C72" s="19">
        <v>0</v>
      </c>
      <c r="D72" s="19">
        <v>0</v>
      </c>
      <c r="E72" s="16"/>
      <c r="F72" s="16"/>
      <c r="G72" s="16"/>
      <c r="H72" s="16"/>
      <c r="I72" s="29">
        <f>SUM(B72:G72)</f>
        <v>0</v>
      </c>
    </row>
    <row r="73" spans="1:9" ht="15">
      <c r="A73" s="9" t="s">
        <v>104</v>
      </c>
      <c r="B73" s="19">
        <v>0</v>
      </c>
      <c r="C73" s="19">
        <v>0</v>
      </c>
      <c r="D73" s="19">
        <v>0</v>
      </c>
      <c r="E73" s="16"/>
      <c r="F73" s="16"/>
      <c r="G73" s="16"/>
      <c r="H73" s="16"/>
      <c r="I73" s="29">
        <f>SUM(B73:G73)</f>
        <v>0</v>
      </c>
    </row>
    <row r="74" spans="1:9" ht="30">
      <c r="A74" s="9" t="s">
        <v>105</v>
      </c>
      <c r="B74" s="19">
        <v>0</v>
      </c>
      <c r="C74" s="19">
        <v>0</v>
      </c>
      <c r="D74" s="19">
        <v>0</v>
      </c>
      <c r="E74" s="16"/>
      <c r="F74" s="16"/>
      <c r="G74" s="16"/>
      <c r="H74" s="16"/>
      <c r="I74" s="29">
        <f>SUM(B74:G74)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v>0</v>
      </c>
      <c r="C76" s="112"/>
      <c r="D76" s="112"/>
      <c r="E76" s="112"/>
      <c r="F76" s="112"/>
      <c r="G76" s="112"/>
      <c r="H76" s="112"/>
      <c r="I76" s="113">
        <f aca="true" t="shared" si="4" ref="I76:I81">SUM(B76:G76)</f>
        <v>0</v>
      </c>
    </row>
    <row r="77" spans="1:9" ht="15">
      <c r="A77" s="9" t="s">
        <v>153</v>
      </c>
      <c r="B77" s="91">
        <v>0</v>
      </c>
      <c r="C77" s="112"/>
      <c r="D77" s="112"/>
      <c r="E77" s="112"/>
      <c r="F77" s="112"/>
      <c r="G77" s="112"/>
      <c r="H77" s="112"/>
      <c r="I77" s="113">
        <f t="shared" si="4"/>
        <v>0</v>
      </c>
    </row>
    <row r="78" spans="1:9" ht="15">
      <c r="A78" s="9" t="s">
        <v>154</v>
      </c>
      <c r="B78" s="91">
        <v>0</v>
      </c>
      <c r="C78" s="112"/>
      <c r="D78" s="112"/>
      <c r="E78" s="112"/>
      <c r="F78" s="112"/>
      <c r="G78" s="112"/>
      <c r="H78" s="112"/>
      <c r="I78" s="113">
        <f t="shared" si="4"/>
        <v>0</v>
      </c>
    </row>
    <row r="79" spans="1:9" ht="15">
      <c r="A79" s="9" t="s">
        <v>154</v>
      </c>
      <c r="B79" s="91">
        <v>0</v>
      </c>
      <c r="C79" s="112"/>
      <c r="D79" s="112"/>
      <c r="E79" s="107"/>
      <c r="F79" s="107"/>
      <c r="G79" s="107"/>
      <c r="H79" s="107"/>
      <c r="I79" s="113">
        <f t="shared" si="4"/>
        <v>0</v>
      </c>
    </row>
    <row r="80" spans="1:9" ht="15">
      <c r="A80" s="9" t="s">
        <v>154</v>
      </c>
      <c r="B80" s="91">
        <v>0</v>
      </c>
      <c r="C80" s="112"/>
      <c r="D80" s="112"/>
      <c r="E80" s="107"/>
      <c r="F80" s="107"/>
      <c r="G80" s="107"/>
      <c r="H80" s="107"/>
      <c r="I80" s="113">
        <f t="shared" si="4"/>
        <v>0</v>
      </c>
    </row>
    <row r="81" spans="1:9" ht="15">
      <c r="A81" s="9" t="s">
        <v>154</v>
      </c>
      <c r="B81" s="91">
        <v>0</v>
      </c>
      <c r="C81" s="112"/>
      <c r="D81" s="112"/>
      <c r="E81" s="107"/>
      <c r="F81" s="107"/>
      <c r="G81" s="107"/>
      <c r="H81" s="107"/>
      <c r="I81" s="113">
        <f t="shared" si="4"/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v>0</v>
      </c>
      <c r="C85" s="16"/>
      <c r="D85" s="16"/>
      <c r="E85" s="16"/>
      <c r="F85" s="16"/>
      <c r="G85" s="16"/>
      <c r="H85" s="16"/>
      <c r="I85" s="66">
        <f>SUM(B85:G85)</f>
        <v>0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19" t="s">
        <v>180</v>
      </c>
      <c r="C88" s="20"/>
      <c r="D88" s="20"/>
      <c r="E88" s="20"/>
      <c r="F88" s="20"/>
      <c r="G88" s="20"/>
      <c r="H88" s="20"/>
      <c r="I88" s="35">
        <f aca="true" t="shared" si="5" ref="I88:I96">SUM(B88:G88)</f>
        <v>0</v>
      </c>
    </row>
    <row r="89" spans="1:9" ht="15">
      <c r="A89" s="6" t="s">
        <v>76</v>
      </c>
      <c r="B89" s="57">
        <f>'[3]FB 2021'!$C$50</f>
        <v>0</v>
      </c>
      <c r="C89" s="20"/>
      <c r="D89" s="20"/>
      <c r="E89" s="20"/>
      <c r="F89" s="20"/>
      <c r="G89" s="20"/>
      <c r="H89" s="20"/>
      <c r="I89" s="35">
        <f t="shared" si="5"/>
        <v>0</v>
      </c>
    </row>
    <row r="90" spans="1:9" ht="15">
      <c r="A90" s="6" t="s">
        <v>77</v>
      </c>
      <c r="B90" s="57">
        <f>'[3]FB 2021'!$E$50</f>
        <v>24058</v>
      </c>
      <c r="C90" s="20"/>
      <c r="D90" s="20"/>
      <c r="E90" s="20"/>
      <c r="F90" s="20"/>
      <c r="G90" s="20"/>
      <c r="H90" s="20"/>
      <c r="I90" s="35">
        <f t="shared" si="5"/>
        <v>24058</v>
      </c>
    </row>
    <row r="91" spans="1:9" ht="15">
      <c r="A91" s="6" t="s">
        <v>78</v>
      </c>
      <c r="B91" s="57">
        <f>'[3]FB 2021'!$M$50</f>
        <v>539</v>
      </c>
      <c r="C91" s="20"/>
      <c r="D91" s="20"/>
      <c r="E91" s="20"/>
      <c r="F91" s="20"/>
      <c r="G91" s="20"/>
      <c r="H91" s="20"/>
      <c r="I91" s="35">
        <f t="shared" si="5"/>
        <v>539</v>
      </c>
    </row>
    <row r="92" spans="1:9" ht="15">
      <c r="A92" s="27" t="s">
        <v>114</v>
      </c>
      <c r="B92" s="57">
        <f>'[3]FB 2021'!$N$50</f>
        <v>35</v>
      </c>
      <c r="C92" s="20"/>
      <c r="D92" s="20"/>
      <c r="E92" s="20"/>
      <c r="F92" s="20"/>
      <c r="G92" s="20"/>
      <c r="H92" s="20"/>
      <c r="I92" s="35">
        <f t="shared" si="5"/>
        <v>35</v>
      </c>
    </row>
    <row r="93" spans="1:9" ht="15">
      <c r="A93" s="6" t="s">
        <v>79</v>
      </c>
      <c r="B93" s="57">
        <f>'[3]FB 2021'!$O$50</f>
        <v>156</v>
      </c>
      <c r="C93" s="20"/>
      <c r="D93" s="20"/>
      <c r="E93" s="20"/>
      <c r="F93" s="20"/>
      <c r="G93" s="20"/>
      <c r="H93" s="20"/>
      <c r="I93" s="35">
        <f t="shared" si="5"/>
        <v>156</v>
      </c>
    </row>
    <row r="94" spans="1:9" ht="15">
      <c r="A94" s="6" t="s">
        <v>80</v>
      </c>
      <c r="B94" s="57">
        <v>7025</v>
      </c>
      <c r="C94" s="20"/>
      <c r="D94" s="20"/>
      <c r="E94" s="20"/>
      <c r="F94" s="20"/>
      <c r="G94" s="20"/>
      <c r="H94" s="20"/>
      <c r="I94" s="35">
        <f t="shared" si="5"/>
        <v>7025</v>
      </c>
    </row>
    <row r="95" spans="1:9" ht="15">
      <c r="A95" s="27" t="s">
        <v>115</v>
      </c>
      <c r="B95" s="57">
        <v>0</v>
      </c>
      <c r="C95" s="20"/>
      <c r="D95" s="20"/>
      <c r="E95" s="20"/>
      <c r="F95" s="20"/>
      <c r="G95" s="20"/>
      <c r="H95" s="20"/>
      <c r="I95" s="35">
        <f t="shared" si="5"/>
        <v>0</v>
      </c>
    </row>
    <row r="96" spans="1:9" ht="15">
      <c r="A96" s="27" t="s">
        <v>128</v>
      </c>
      <c r="B96" s="57">
        <f>'[3]FB 2021'!$S$50</f>
        <v>4</v>
      </c>
      <c r="C96" s="20"/>
      <c r="D96" s="20"/>
      <c r="E96" s="20"/>
      <c r="F96" s="20"/>
      <c r="G96" s="20"/>
      <c r="H96" s="20"/>
      <c r="I96" s="35">
        <f t="shared" si="5"/>
        <v>4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v>0</v>
      </c>
      <c r="C98" s="20"/>
      <c r="D98" s="20"/>
      <c r="E98" s="20"/>
      <c r="F98" s="20"/>
      <c r="G98" s="20"/>
      <c r="H98" s="20"/>
      <c r="I98" s="35">
        <f>SUM(B98:G98)</f>
        <v>0</v>
      </c>
    </row>
    <row r="99" spans="1:9" ht="15">
      <c r="A99" s="75" t="s">
        <v>132</v>
      </c>
      <c r="B99" s="57">
        <v>0</v>
      </c>
      <c r="C99" s="20"/>
      <c r="D99" s="20"/>
      <c r="E99" s="20"/>
      <c r="F99" s="20"/>
      <c r="G99" s="20"/>
      <c r="H99" s="20"/>
      <c r="I99" s="35">
        <f>SUM(B99:G99)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v>0</v>
      </c>
      <c r="C101" s="20"/>
      <c r="D101" s="20"/>
      <c r="E101" s="20"/>
      <c r="F101" s="20"/>
      <c r="G101" s="20"/>
      <c r="H101" s="20"/>
      <c r="I101" s="35">
        <f aca="true" t="shared" si="6" ref="I101:I109">SUM(B101:G101)</f>
        <v>0</v>
      </c>
    </row>
    <row r="102" spans="1:9" ht="15">
      <c r="A102" s="6" t="s">
        <v>76</v>
      </c>
      <c r="B102" s="57">
        <v>0</v>
      </c>
      <c r="C102" s="20"/>
      <c r="D102" s="20"/>
      <c r="E102" s="20"/>
      <c r="F102" s="20"/>
      <c r="G102" s="20"/>
      <c r="H102" s="20"/>
      <c r="I102" s="35">
        <f t="shared" si="6"/>
        <v>0</v>
      </c>
    </row>
    <row r="103" spans="1:9" ht="15">
      <c r="A103" s="6" t="s">
        <v>77</v>
      </c>
      <c r="B103" s="57">
        <v>0</v>
      </c>
      <c r="C103" s="20"/>
      <c r="D103" s="20"/>
      <c r="E103" s="20"/>
      <c r="F103" s="20"/>
      <c r="G103" s="20"/>
      <c r="H103" s="20"/>
      <c r="I103" s="35">
        <f t="shared" si="6"/>
        <v>0</v>
      </c>
    </row>
    <row r="104" spans="1:9" ht="15">
      <c r="A104" s="6" t="s">
        <v>78</v>
      </c>
      <c r="B104" s="57">
        <v>0</v>
      </c>
      <c r="C104" s="20"/>
      <c r="D104" s="20"/>
      <c r="E104" s="20"/>
      <c r="F104" s="20"/>
      <c r="G104" s="20"/>
      <c r="H104" s="20"/>
      <c r="I104" s="35">
        <f t="shared" si="6"/>
        <v>0</v>
      </c>
    </row>
    <row r="105" spans="1:9" ht="15">
      <c r="A105" s="27" t="s">
        <v>114</v>
      </c>
      <c r="B105" s="57">
        <v>0</v>
      </c>
      <c r="C105" s="20"/>
      <c r="D105" s="20"/>
      <c r="E105" s="20"/>
      <c r="F105" s="20"/>
      <c r="G105" s="20"/>
      <c r="H105" s="20"/>
      <c r="I105" s="35">
        <f t="shared" si="6"/>
        <v>0</v>
      </c>
    </row>
    <row r="106" spans="1:9" ht="15">
      <c r="A106" s="6" t="s">
        <v>79</v>
      </c>
      <c r="B106" s="57">
        <v>0</v>
      </c>
      <c r="C106" s="20"/>
      <c r="D106" s="20"/>
      <c r="E106" s="20"/>
      <c r="F106" s="20"/>
      <c r="G106" s="20"/>
      <c r="H106" s="20"/>
      <c r="I106" s="35">
        <f t="shared" si="6"/>
        <v>0</v>
      </c>
    </row>
    <row r="107" spans="1:9" ht="15">
      <c r="A107" s="6" t="s">
        <v>80</v>
      </c>
      <c r="B107" s="57">
        <v>0</v>
      </c>
      <c r="C107" s="20"/>
      <c r="D107" s="20"/>
      <c r="E107" s="20"/>
      <c r="F107" s="20"/>
      <c r="G107" s="20"/>
      <c r="H107" s="20"/>
      <c r="I107" s="35">
        <f t="shared" si="6"/>
        <v>0</v>
      </c>
    </row>
    <row r="108" spans="1:9" ht="15">
      <c r="A108" s="27" t="s">
        <v>115</v>
      </c>
      <c r="B108" s="57">
        <v>0</v>
      </c>
      <c r="C108" s="20"/>
      <c r="D108" s="20"/>
      <c r="E108" s="20"/>
      <c r="F108" s="20"/>
      <c r="G108" s="20"/>
      <c r="H108" s="20"/>
      <c r="I108" s="35">
        <f t="shared" si="6"/>
        <v>0</v>
      </c>
    </row>
    <row r="109" spans="1:9" ht="15">
      <c r="A109" s="27" t="s">
        <v>128</v>
      </c>
      <c r="B109" s="57">
        <v>0</v>
      </c>
      <c r="C109" s="20"/>
      <c r="D109" s="20"/>
      <c r="E109" s="20"/>
      <c r="F109" s="20"/>
      <c r="G109" s="20"/>
      <c r="H109" s="20"/>
      <c r="I109" s="35">
        <f t="shared" si="6"/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19">
        <v>4417</v>
      </c>
      <c r="C112" s="20"/>
      <c r="D112" s="20"/>
      <c r="E112" s="20"/>
      <c r="F112" s="20"/>
      <c r="G112" s="20"/>
      <c r="H112" s="20"/>
      <c r="I112" s="35">
        <f aca="true" t="shared" si="7" ref="I112:I117">SUM(B112:G112)</f>
        <v>4417</v>
      </c>
    </row>
    <row r="113" spans="1:9" ht="15">
      <c r="A113" s="6" t="s">
        <v>83</v>
      </c>
      <c r="B113" s="19">
        <v>1.31</v>
      </c>
      <c r="C113" s="20"/>
      <c r="D113" s="20"/>
      <c r="E113" s="20"/>
      <c r="F113" s="20"/>
      <c r="G113" s="20"/>
      <c r="H113" s="20"/>
      <c r="I113" s="35">
        <f t="shared" si="7"/>
        <v>1.31</v>
      </c>
    </row>
    <row r="114" spans="1:9" ht="15">
      <c r="A114" s="6" t="s">
        <v>84</v>
      </c>
      <c r="B114" s="19">
        <v>11021</v>
      </c>
      <c r="C114" s="20"/>
      <c r="D114" s="20"/>
      <c r="E114" s="20"/>
      <c r="F114" s="20"/>
      <c r="G114" s="20"/>
      <c r="H114" s="20"/>
      <c r="I114" s="35">
        <f t="shared" si="7"/>
        <v>11021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 t="shared" si="7"/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 t="shared" si="7"/>
        <v>0</v>
      </c>
    </row>
    <row r="117" spans="1:9" ht="15">
      <c r="A117" s="6" t="s">
        <v>7</v>
      </c>
      <c r="B117" s="19">
        <v>67</v>
      </c>
      <c r="C117" s="19">
        <v>20</v>
      </c>
      <c r="D117" s="19">
        <v>18</v>
      </c>
      <c r="E117" s="20"/>
      <c r="F117" s="20"/>
      <c r="G117" s="20"/>
      <c r="H117" s="20"/>
      <c r="I117" s="35">
        <f t="shared" si="7"/>
        <v>105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106" t="s">
        <v>116</v>
      </c>
      <c r="B120" s="106"/>
      <c r="C120" s="106"/>
      <c r="D120" s="106"/>
      <c r="E120" s="106"/>
      <c r="F120" s="106"/>
      <c r="G120" s="106"/>
      <c r="H120" s="151"/>
      <c r="I120" s="106"/>
    </row>
    <row r="121" spans="1:9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</row>
    <row r="122" spans="1:9" ht="15">
      <c r="A122" s="9" t="s">
        <v>53</v>
      </c>
      <c r="B122" s="59">
        <v>0</v>
      </c>
      <c r="C122" s="88"/>
      <c r="D122" s="41"/>
      <c r="E122" s="41"/>
      <c r="F122" s="41"/>
      <c r="G122" s="41"/>
      <c r="H122" s="28"/>
      <c r="I122" s="61">
        <f>SUM(B122:G122)</f>
        <v>0</v>
      </c>
    </row>
    <row r="123" spans="1:9" ht="15">
      <c r="A123" s="9" t="s">
        <v>35</v>
      </c>
      <c r="B123" s="60">
        <v>0</v>
      </c>
      <c r="C123" s="88"/>
      <c r="D123" s="41"/>
      <c r="E123" s="41"/>
      <c r="F123" s="41"/>
      <c r="G123" s="41"/>
      <c r="H123" s="28"/>
      <c r="I123" s="63">
        <f>SUM(B123:G123)</f>
        <v>0</v>
      </c>
    </row>
    <row r="124" spans="1:9" ht="15">
      <c r="A124" s="58" t="s">
        <v>139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59">
        <v>0</v>
      </c>
      <c r="C125" s="88"/>
      <c r="D125" s="41"/>
      <c r="E125" s="41"/>
      <c r="F125" s="41"/>
      <c r="G125" s="41"/>
      <c r="H125" s="28"/>
      <c r="I125" s="61">
        <f>SUM(B125:G125)</f>
        <v>0</v>
      </c>
    </row>
    <row r="126" spans="1:9" ht="15">
      <c r="A126" s="9" t="s">
        <v>35</v>
      </c>
      <c r="B126" s="60">
        <v>0</v>
      </c>
      <c r="C126" s="88"/>
      <c r="D126" s="41"/>
      <c r="E126" s="41"/>
      <c r="F126" s="41"/>
      <c r="G126" s="41"/>
      <c r="H126" s="28"/>
      <c r="I126" s="63">
        <f>SUM(B126:G126)</f>
        <v>0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59">
        <v>0</v>
      </c>
      <c r="C128" s="88"/>
      <c r="D128" s="41"/>
      <c r="E128" s="41"/>
      <c r="F128" s="41"/>
      <c r="G128" s="41"/>
      <c r="H128" s="28"/>
      <c r="I128" s="61">
        <f>SUM(B128:G128)</f>
        <v>0</v>
      </c>
    </row>
    <row r="129" spans="1:9" ht="15">
      <c r="A129" s="9" t="s">
        <v>35</v>
      </c>
      <c r="B129" s="60">
        <v>0</v>
      </c>
      <c r="C129" s="88"/>
      <c r="D129" s="41"/>
      <c r="E129" s="41"/>
      <c r="F129" s="41"/>
      <c r="G129" s="41"/>
      <c r="H129" s="28"/>
      <c r="I129" s="63">
        <f>SUM(B129:G129)</f>
        <v>0</v>
      </c>
    </row>
    <row r="130" spans="1:9" ht="15">
      <c r="A130" s="58" t="s">
        <v>158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59">
        <v>0</v>
      </c>
      <c r="C131" s="88"/>
      <c r="D131" s="41"/>
      <c r="E131" s="41"/>
      <c r="F131" s="41"/>
      <c r="G131" s="41"/>
      <c r="H131" s="28"/>
      <c r="I131" s="61">
        <f>SUM(B131:G131)</f>
        <v>0</v>
      </c>
    </row>
    <row r="132" spans="1:9" ht="15">
      <c r="A132" s="21" t="s">
        <v>55</v>
      </c>
      <c r="B132" s="54">
        <v>0</v>
      </c>
      <c r="C132" s="88"/>
      <c r="D132" s="41"/>
      <c r="E132" s="41"/>
      <c r="F132" s="41"/>
      <c r="G132" s="41"/>
      <c r="H132" s="28"/>
      <c r="I132" s="63">
        <f>SUM(B132:G132)</f>
        <v>0</v>
      </c>
    </row>
    <row r="133" spans="1:9" ht="15">
      <c r="A133" s="9" t="s">
        <v>35</v>
      </c>
      <c r="B133" s="60">
        <v>0</v>
      </c>
      <c r="C133" s="88"/>
      <c r="D133" s="41"/>
      <c r="E133" s="41"/>
      <c r="F133" s="41"/>
      <c r="G133" s="41"/>
      <c r="H133" s="28"/>
      <c r="I133" s="63">
        <f>SUM(B133:G133)</f>
        <v>0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59">
        <v>0</v>
      </c>
      <c r="C135" s="88"/>
      <c r="D135" s="41"/>
      <c r="E135" s="41"/>
      <c r="F135" s="41"/>
      <c r="G135" s="41"/>
      <c r="H135" s="28"/>
      <c r="I135" s="61">
        <f>SUM(B135:G135)</f>
        <v>0</v>
      </c>
    </row>
    <row r="136" spans="1:9" ht="15">
      <c r="A136" s="9" t="s">
        <v>35</v>
      </c>
      <c r="B136" s="60">
        <v>0</v>
      </c>
      <c r="C136" s="88"/>
      <c r="D136" s="41"/>
      <c r="E136" s="41"/>
      <c r="F136" s="41"/>
      <c r="G136" s="41"/>
      <c r="H136" s="28"/>
      <c r="I136" s="63">
        <f>SUM(B136:G136)</f>
        <v>0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v>0</v>
      </c>
      <c r="C138" s="88"/>
      <c r="D138" s="41"/>
      <c r="E138" s="41"/>
      <c r="F138" s="41"/>
      <c r="G138" s="41"/>
      <c r="H138" s="28"/>
      <c r="I138" s="61">
        <f>SUM(B138:G138)</f>
        <v>0</v>
      </c>
    </row>
    <row r="139" spans="1:9" ht="15">
      <c r="A139" s="9" t="s">
        <v>35</v>
      </c>
      <c r="B139" s="54">
        <v>0</v>
      </c>
      <c r="C139" s="88"/>
      <c r="D139" s="41"/>
      <c r="E139" s="41"/>
      <c r="F139" s="41"/>
      <c r="G139" s="41"/>
      <c r="H139" s="28"/>
      <c r="I139" s="63">
        <f>SUM(B139:G139)</f>
        <v>0</v>
      </c>
    </row>
    <row r="140" spans="1:9" ht="15">
      <c r="A140" s="9" t="s">
        <v>142</v>
      </c>
      <c r="B140" s="55">
        <v>0</v>
      </c>
      <c r="C140" s="88"/>
      <c r="D140" s="41"/>
      <c r="E140" s="41"/>
      <c r="F140" s="41"/>
      <c r="G140" s="41"/>
      <c r="H140" s="28"/>
      <c r="I140" s="63">
        <f>SUM(B140:G140)</f>
        <v>0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54">
        <v>0</v>
      </c>
      <c r="C142" s="88"/>
      <c r="D142" s="41"/>
      <c r="E142" s="41"/>
      <c r="F142" s="41"/>
      <c r="G142" s="41"/>
      <c r="H142" s="28"/>
      <c r="I142" s="61">
        <f>SUM(B142:G142)</f>
        <v>0</v>
      </c>
    </row>
    <row r="143" spans="1:9" ht="15">
      <c r="A143" s="9" t="s">
        <v>35</v>
      </c>
      <c r="B143" s="83">
        <v>0</v>
      </c>
      <c r="C143" s="88"/>
      <c r="D143" s="41"/>
      <c r="E143" s="41"/>
      <c r="F143" s="41"/>
      <c r="G143" s="41"/>
      <c r="H143" s="28"/>
      <c r="I143" s="63">
        <f>SUM(B143:G143)</f>
        <v>0</v>
      </c>
    </row>
    <row r="144" spans="1:9" ht="15">
      <c r="A144" s="24"/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54">
        <v>0</v>
      </c>
      <c r="C145" s="41"/>
      <c r="D145" s="41"/>
      <c r="E145" s="41"/>
      <c r="F145" s="41"/>
      <c r="G145" s="41"/>
      <c r="H145" s="28"/>
      <c r="I145" s="61">
        <f>SUM(B145:G145)</f>
        <v>0</v>
      </c>
    </row>
    <row r="146" spans="1:9" ht="15">
      <c r="A146" s="21" t="s">
        <v>35</v>
      </c>
      <c r="B146" s="84">
        <v>0</v>
      </c>
      <c r="C146" s="41"/>
      <c r="D146" s="41"/>
      <c r="E146" s="41"/>
      <c r="F146" s="41"/>
      <c r="G146" s="41"/>
      <c r="H146" s="28"/>
      <c r="I146" s="63">
        <f>SUM(B146:G146)</f>
        <v>0</v>
      </c>
    </row>
    <row r="147" spans="2:9" ht="15"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v>0</v>
      </c>
      <c r="C148" s="41"/>
      <c r="D148" s="41"/>
      <c r="E148" s="41"/>
      <c r="F148" s="41"/>
      <c r="G148" s="41"/>
      <c r="H148" s="28"/>
      <c r="I148" s="61">
        <f>SUM(B148:G148)</f>
        <v>0</v>
      </c>
    </row>
    <row r="149" spans="1:9" ht="13.5" customHeight="1">
      <c r="A149" s="9" t="s">
        <v>35</v>
      </c>
      <c r="B149" s="82">
        <v>0</v>
      </c>
      <c r="C149" s="41"/>
      <c r="D149" s="41"/>
      <c r="E149" s="41"/>
      <c r="F149" s="41"/>
      <c r="G149" s="41"/>
      <c r="H149" s="28"/>
      <c r="I149" s="63">
        <f>SUM(B149:G149)</f>
        <v>0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v>0</v>
      </c>
      <c r="C151" s="41"/>
      <c r="D151" s="41"/>
      <c r="E151" s="41"/>
      <c r="F151" s="41"/>
      <c r="G151" s="41"/>
      <c r="H151" s="28"/>
      <c r="I151" s="61">
        <f>SUM(B151:G151)</f>
        <v>0</v>
      </c>
    </row>
    <row r="152" spans="1:10" ht="13.5" customHeight="1">
      <c r="A152" s="9" t="s">
        <v>35</v>
      </c>
      <c r="B152" s="82">
        <v>0</v>
      </c>
      <c r="C152" s="41"/>
      <c r="D152" s="41"/>
      <c r="E152" s="41"/>
      <c r="F152" s="41"/>
      <c r="G152" s="41"/>
      <c r="H152" s="28"/>
      <c r="I152" s="63">
        <f>SUM(B152:G152)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v>0</v>
      </c>
      <c r="C154" s="41"/>
      <c r="D154" s="41"/>
      <c r="E154" s="41"/>
      <c r="F154" s="41"/>
      <c r="G154" s="41"/>
      <c r="H154" s="28"/>
      <c r="I154" s="61">
        <f>SUM(B154:G154)</f>
        <v>0</v>
      </c>
    </row>
    <row r="155" spans="1:9" ht="13.5" customHeight="1">
      <c r="A155" s="9" t="s">
        <v>120</v>
      </c>
      <c r="B155" s="48">
        <v>0</v>
      </c>
      <c r="C155" s="41"/>
      <c r="D155" s="41"/>
      <c r="E155" s="41"/>
      <c r="F155" s="41"/>
      <c r="G155" s="41"/>
      <c r="H155" s="28"/>
      <c r="I155" s="63">
        <f>SUM(B155:G155)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v>0</v>
      </c>
      <c r="C157" s="41"/>
      <c r="D157" s="41"/>
      <c r="E157" s="41"/>
      <c r="F157" s="41"/>
      <c r="G157" s="41"/>
      <c r="H157" s="28"/>
      <c r="I157" s="61">
        <f>SUM(B157:G157)</f>
        <v>0</v>
      </c>
    </row>
    <row r="158" spans="1:9" ht="13.5" customHeight="1">
      <c r="A158" s="9" t="s">
        <v>120</v>
      </c>
      <c r="B158" s="48">
        <v>0</v>
      </c>
      <c r="C158" s="41"/>
      <c r="D158" s="41"/>
      <c r="E158" s="41"/>
      <c r="F158" s="41"/>
      <c r="G158" s="41"/>
      <c r="H158" s="28"/>
      <c r="I158" s="63">
        <f>SUM(B158:G158)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106" t="s">
        <v>117</v>
      </c>
      <c r="B160" s="106"/>
      <c r="C160" s="106"/>
      <c r="D160" s="106"/>
      <c r="E160" s="106"/>
      <c r="F160" s="106"/>
      <c r="G160" s="106"/>
      <c r="H160" s="151"/>
      <c r="I160" s="106"/>
    </row>
    <row r="161" spans="1:9" ht="15">
      <c r="A161" s="9" t="s">
        <v>53</v>
      </c>
      <c r="B161" s="23">
        <v>0</v>
      </c>
      <c r="C161" s="41"/>
      <c r="D161" s="41"/>
      <c r="E161" s="41"/>
      <c r="F161" s="41"/>
      <c r="G161" s="42"/>
      <c r="H161" s="28"/>
      <c r="I161" s="92">
        <f>SUM(B161:G161)</f>
        <v>0</v>
      </c>
    </row>
    <row r="162" spans="1:9" ht="15">
      <c r="A162" s="9" t="s">
        <v>55</v>
      </c>
      <c r="B162" s="23">
        <v>0</v>
      </c>
      <c r="C162" s="43"/>
      <c r="D162" s="43"/>
      <c r="E162" s="44"/>
      <c r="F162" s="43"/>
      <c r="G162" s="44"/>
      <c r="H162" s="28"/>
      <c r="I162" s="92">
        <f>SUM(B162:G162)</f>
        <v>0</v>
      </c>
    </row>
    <row r="163" spans="1:9" ht="15">
      <c r="A163" s="9" t="s">
        <v>56</v>
      </c>
      <c r="B163" s="23">
        <v>0</v>
      </c>
      <c r="C163" s="41"/>
      <c r="D163" s="41"/>
      <c r="E163" s="41"/>
      <c r="F163" s="41"/>
      <c r="G163" s="42"/>
      <c r="H163" s="28"/>
      <c r="I163" s="92">
        <f>SUM(B163:G163)</f>
        <v>0</v>
      </c>
    </row>
    <row r="164" spans="1:9" ht="15">
      <c r="A164" s="9" t="s">
        <v>35</v>
      </c>
      <c r="B164" s="36">
        <v>0</v>
      </c>
      <c r="C164" s="41"/>
      <c r="D164" s="41"/>
      <c r="E164" s="41"/>
      <c r="F164" s="41"/>
      <c r="G164" s="42"/>
      <c r="H164" s="28"/>
      <c r="I164" s="37">
        <f>SUM(B164:G164)</f>
        <v>0</v>
      </c>
    </row>
    <row r="165" spans="1:9" ht="15">
      <c r="A165" s="106" t="s">
        <v>118</v>
      </c>
      <c r="B165" s="106"/>
      <c r="C165" s="106"/>
      <c r="D165" s="106"/>
      <c r="E165" s="106"/>
      <c r="F165" s="106"/>
      <c r="G165" s="106"/>
      <c r="H165" s="151"/>
      <c r="I165" s="106"/>
    </row>
    <row r="166" spans="1:9" ht="15">
      <c r="A166" s="10" t="s">
        <v>58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54">
        <v>0</v>
      </c>
      <c r="C167" s="20"/>
      <c r="D167" s="20"/>
      <c r="E167" s="20"/>
      <c r="F167" s="20"/>
      <c r="G167" s="20"/>
      <c r="H167" s="20"/>
      <c r="I167" s="34">
        <f>SUM(B167:G167)</f>
        <v>0</v>
      </c>
    </row>
    <row r="168" spans="1:9" ht="15">
      <c r="A168" s="9" t="s">
        <v>35</v>
      </c>
      <c r="B168" s="55">
        <v>0</v>
      </c>
      <c r="C168" s="20"/>
      <c r="D168" s="20"/>
      <c r="E168" s="20"/>
      <c r="F168" s="20"/>
      <c r="G168" s="20"/>
      <c r="H168" s="28"/>
      <c r="I168" s="37">
        <f>SUM(B168:G168)</f>
        <v>0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54">
        <v>0</v>
      </c>
      <c r="C170" s="20"/>
      <c r="D170" s="20"/>
      <c r="E170" s="20"/>
      <c r="F170" s="20"/>
      <c r="G170" s="20"/>
      <c r="H170" s="20"/>
      <c r="I170" s="34">
        <f>SUM(B170:G170)</f>
        <v>0</v>
      </c>
    </row>
    <row r="171" spans="1:9" ht="15">
      <c r="A171" s="9" t="s">
        <v>35</v>
      </c>
      <c r="B171" s="55">
        <v>0</v>
      </c>
      <c r="C171" s="20"/>
      <c r="D171" s="20"/>
      <c r="E171" s="20"/>
      <c r="F171" s="20"/>
      <c r="G171" s="20"/>
      <c r="H171" s="28"/>
      <c r="I171" s="37">
        <f>SUM(B171:G171)</f>
        <v>0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54">
        <v>0</v>
      </c>
      <c r="C173" s="20"/>
      <c r="D173" s="20"/>
      <c r="E173" s="20"/>
      <c r="F173" s="20"/>
      <c r="G173" s="20"/>
      <c r="H173" s="20"/>
      <c r="I173" s="34">
        <f>SUM(B173:G173)</f>
        <v>0</v>
      </c>
    </row>
    <row r="174" spans="1:9" ht="15">
      <c r="A174" s="9" t="s">
        <v>35</v>
      </c>
      <c r="B174" s="55">
        <v>0</v>
      </c>
      <c r="C174" s="20"/>
      <c r="D174" s="20"/>
      <c r="E174" s="20"/>
      <c r="F174" s="20"/>
      <c r="G174" s="20"/>
      <c r="H174" s="28"/>
      <c r="I174" s="37">
        <f>SUM(B174:G174)</f>
        <v>0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54">
        <v>0</v>
      </c>
      <c r="C176" s="20"/>
      <c r="D176" s="20"/>
      <c r="E176" s="20"/>
      <c r="F176" s="20"/>
      <c r="G176" s="20"/>
      <c r="H176" s="20"/>
      <c r="I176" s="34">
        <f>SUM(B176:G176)</f>
        <v>0</v>
      </c>
    </row>
    <row r="177" spans="1:9" ht="15">
      <c r="A177" s="9" t="s">
        <v>35</v>
      </c>
      <c r="B177" s="55">
        <v>0</v>
      </c>
      <c r="C177" s="20"/>
      <c r="D177" s="20"/>
      <c r="E177" s="20"/>
      <c r="F177" s="20"/>
      <c r="G177" s="20"/>
      <c r="H177" s="28"/>
      <c r="I177" s="37">
        <f>SUM(B177:G177)</f>
        <v>0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125</v>
      </c>
      <c r="B179" s="102"/>
      <c r="C179" s="102"/>
      <c r="D179" s="102"/>
      <c r="E179" s="102"/>
      <c r="F179" s="102"/>
      <c r="G179" s="102"/>
      <c r="H179" s="102"/>
      <c r="I179" s="103"/>
    </row>
    <row r="180" spans="1:9" ht="15">
      <c r="A180" s="9" t="s">
        <v>135</v>
      </c>
      <c r="B180" s="99">
        <v>32</v>
      </c>
      <c r="C180" s="20"/>
      <c r="D180" s="20"/>
      <c r="E180" s="20"/>
      <c r="F180" s="20"/>
      <c r="G180" s="20"/>
      <c r="H180" s="20"/>
      <c r="I180" s="64">
        <f>SUM(B180)</f>
        <v>32</v>
      </c>
    </row>
    <row r="181" spans="1:9" ht="15">
      <c r="A181" s="9" t="s">
        <v>164</v>
      </c>
      <c r="B181" s="100">
        <f>B180*4</f>
        <v>128</v>
      </c>
      <c r="C181" s="20"/>
      <c r="D181" s="20"/>
      <c r="E181" s="20"/>
      <c r="F181" s="20"/>
      <c r="G181" s="20"/>
      <c r="H181" s="20"/>
      <c r="I181" s="101">
        <f aca="true" t="shared" si="8" ref="I181:I189">SUM(B181)</f>
        <v>128</v>
      </c>
    </row>
    <row r="182" spans="1:9" ht="15">
      <c r="A182" s="9" t="s">
        <v>136</v>
      </c>
      <c r="B182" s="99">
        <v>25</v>
      </c>
      <c r="C182" s="20"/>
      <c r="D182" s="20"/>
      <c r="E182" s="20"/>
      <c r="F182" s="20"/>
      <c r="G182" s="20"/>
      <c r="H182" s="20"/>
      <c r="I182" s="64">
        <f t="shared" si="8"/>
        <v>25</v>
      </c>
    </row>
    <row r="183" spans="1:9" ht="15">
      <c r="A183" s="9" t="s">
        <v>164</v>
      </c>
      <c r="B183" s="100">
        <f>B182*4</f>
        <v>100</v>
      </c>
      <c r="C183" s="20"/>
      <c r="D183" s="20"/>
      <c r="E183" s="20"/>
      <c r="F183" s="20"/>
      <c r="G183" s="20"/>
      <c r="H183" s="20"/>
      <c r="I183" s="101">
        <f t="shared" si="8"/>
        <v>100</v>
      </c>
    </row>
    <row r="184" spans="1:9" ht="15">
      <c r="A184" s="9" t="s">
        <v>137</v>
      </c>
      <c r="B184" s="99">
        <v>22</v>
      </c>
      <c r="C184" s="20"/>
      <c r="D184" s="20"/>
      <c r="E184" s="20"/>
      <c r="F184" s="20"/>
      <c r="G184" s="20"/>
      <c r="H184" s="20"/>
      <c r="I184" s="64">
        <f t="shared" si="8"/>
        <v>22</v>
      </c>
    </row>
    <row r="185" spans="1:9" ht="15">
      <c r="A185" s="9" t="s">
        <v>164</v>
      </c>
      <c r="B185" s="100">
        <f>B184*4</f>
        <v>88</v>
      </c>
      <c r="C185" s="20"/>
      <c r="D185" s="20"/>
      <c r="E185" s="20"/>
      <c r="F185" s="20"/>
      <c r="G185" s="20"/>
      <c r="H185" s="20"/>
      <c r="I185" s="101">
        <f t="shared" si="8"/>
        <v>88</v>
      </c>
    </row>
    <row r="186" spans="1:9" ht="15">
      <c r="A186" s="9" t="s">
        <v>138</v>
      </c>
      <c r="B186" s="99">
        <v>39</v>
      </c>
      <c r="C186" s="20"/>
      <c r="D186" s="20"/>
      <c r="E186" s="20"/>
      <c r="F186" s="20"/>
      <c r="G186" s="20"/>
      <c r="H186" s="20"/>
      <c r="I186" s="64">
        <f t="shared" si="8"/>
        <v>39</v>
      </c>
    </row>
    <row r="187" spans="1:9" ht="15">
      <c r="A187" s="9" t="s">
        <v>164</v>
      </c>
      <c r="B187" s="99">
        <f>B186*4</f>
        <v>156</v>
      </c>
      <c r="C187" s="20"/>
      <c r="D187" s="20"/>
      <c r="E187" s="20"/>
      <c r="F187" s="20"/>
      <c r="G187" s="20"/>
      <c r="H187" s="20"/>
      <c r="I187" s="64">
        <f t="shared" si="8"/>
        <v>156</v>
      </c>
    </row>
    <row r="188" spans="1:9" ht="15">
      <c r="A188" s="9" t="s">
        <v>163</v>
      </c>
      <c r="B188" s="20"/>
      <c r="C188" s="20"/>
      <c r="D188" s="20"/>
      <c r="E188" s="20"/>
      <c r="F188" s="20"/>
      <c r="G188" s="20"/>
      <c r="H188" s="20"/>
      <c r="I188" s="64">
        <f t="shared" si="8"/>
        <v>0</v>
      </c>
    </row>
    <row r="189" spans="1:9" ht="15">
      <c r="A189" s="9" t="s">
        <v>164</v>
      </c>
      <c r="B189" s="20"/>
      <c r="C189" s="20"/>
      <c r="D189" s="20"/>
      <c r="E189" s="20"/>
      <c r="F189" s="20"/>
      <c r="G189" s="20"/>
      <c r="H189" s="20"/>
      <c r="I189" s="64">
        <f t="shared" si="8"/>
        <v>0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49">
        <v>0</v>
      </c>
      <c r="C192" s="16"/>
      <c r="D192" s="16"/>
      <c r="E192" s="16"/>
      <c r="F192" s="16"/>
      <c r="G192" s="16"/>
      <c r="H192" s="16"/>
      <c r="I192" s="67">
        <f>SUM(B192)</f>
        <v>0</v>
      </c>
      <c r="J192" s="50"/>
    </row>
    <row r="193" spans="1:9" ht="15.75" customHeight="1">
      <c r="A193" s="21" t="s">
        <v>113</v>
      </c>
      <c r="B193" s="49">
        <v>0</v>
      </c>
      <c r="C193" s="16"/>
      <c r="D193" s="16"/>
      <c r="E193" s="16"/>
      <c r="F193" s="16"/>
      <c r="G193" s="16"/>
      <c r="H193" s="16"/>
      <c r="I193" s="67">
        <f>SUM(B193)</f>
        <v>0</v>
      </c>
    </row>
    <row r="194" spans="1:9" ht="15.75" customHeight="1">
      <c r="A194" s="9" t="s">
        <v>127</v>
      </c>
      <c r="B194" s="51">
        <v>0</v>
      </c>
      <c r="C194" s="33"/>
      <c r="D194" s="33"/>
      <c r="E194" s="33"/>
      <c r="F194" s="33"/>
      <c r="G194" s="33"/>
      <c r="H194" s="33"/>
      <c r="I194" s="71">
        <f>B194</f>
        <v>0</v>
      </c>
    </row>
    <row r="195" spans="1:9" ht="15.75" customHeight="1">
      <c r="A195" s="9" t="s">
        <v>146</v>
      </c>
      <c r="B195" s="51">
        <v>0</v>
      </c>
      <c r="C195" s="33"/>
      <c r="D195" s="33"/>
      <c r="E195" s="33"/>
      <c r="F195" s="33"/>
      <c r="G195" s="33"/>
      <c r="H195" s="33"/>
      <c r="I195" s="71">
        <f>B195</f>
        <v>0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23">
        <f>'[38]Ventes St Sever'!$K$298</f>
        <v>360.3</v>
      </c>
      <c r="C198" s="23">
        <f>'[5]Ventes Hagetmau'!$J$108</f>
        <v>28</v>
      </c>
      <c r="D198" s="23">
        <f>'[5]Ventes Amou'!$J$182</f>
        <v>47</v>
      </c>
      <c r="E198" s="33"/>
      <c r="F198" s="33"/>
      <c r="G198" s="33"/>
      <c r="H198" s="33"/>
      <c r="I198" s="34">
        <f>SUM(B198:G198)</f>
        <v>435.3</v>
      </c>
    </row>
    <row r="199" spans="1:9" ht="15">
      <c r="A199" s="6" t="s">
        <v>54</v>
      </c>
      <c r="B199" s="19">
        <f>'[38]Ventes St Sever'!$J$298</f>
        <v>59</v>
      </c>
      <c r="C199" s="76">
        <f>'[5]Ventes Hagetmau'!$I$108</f>
        <v>15</v>
      </c>
      <c r="D199" s="76">
        <f>'[5]Ventes Amou'!$I$182</f>
        <v>14</v>
      </c>
      <c r="E199" s="33"/>
      <c r="F199" s="33"/>
      <c r="G199" s="33"/>
      <c r="H199" s="33"/>
      <c r="I199" s="74">
        <f>SUM(B199:G199)</f>
        <v>88</v>
      </c>
    </row>
    <row r="200" spans="1:11" ht="15">
      <c r="A200" s="164" t="s">
        <v>60</v>
      </c>
      <c r="B200" s="164"/>
      <c r="C200" s="164"/>
      <c r="D200" s="164"/>
      <c r="E200" s="164"/>
      <c r="F200" s="164"/>
      <c r="G200" s="164"/>
      <c r="H200" s="164"/>
      <c r="I200" s="164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153"/>
      <c r="I202" s="97">
        <f>SUM(B202:G202)</f>
        <v>0</v>
      </c>
      <c r="J202" s="72"/>
      <c r="K202" s="77"/>
    </row>
    <row r="203" spans="1:11" ht="15">
      <c r="A203" s="9" t="s">
        <v>121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/>
      <c r="I203" s="73">
        <f>SUM(B203:G203)</f>
        <v>0</v>
      </c>
      <c r="J203" s="72"/>
      <c r="K203" s="77"/>
    </row>
    <row r="204" spans="1:9" ht="15">
      <c r="A204" s="9" t="s">
        <v>35</v>
      </c>
      <c r="B204" s="55">
        <v>0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/>
      <c r="I204" s="64">
        <f>SUM(B204:G204)</f>
        <v>0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/>
      <c r="I206" s="73">
        <f aca="true" t="shared" si="9" ref="I206:I211">SUM(B206:G206)</f>
        <v>0</v>
      </c>
    </row>
    <row r="207" spans="1:9" ht="15">
      <c r="A207" s="9" t="s">
        <v>62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/>
      <c r="I207" s="73">
        <f t="shared" si="9"/>
        <v>0</v>
      </c>
    </row>
    <row r="208" spans="1:9" ht="15">
      <c r="A208" s="9" t="s">
        <v>63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/>
      <c r="I208" s="73">
        <f t="shared" si="9"/>
        <v>0</v>
      </c>
    </row>
    <row r="209" spans="1:9" ht="15">
      <c r="A209" s="9" t="s">
        <v>65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/>
      <c r="I209" s="73">
        <f t="shared" si="9"/>
        <v>0</v>
      </c>
    </row>
    <row r="210" spans="1:9" ht="15">
      <c r="A210" s="9" t="s">
        <v>148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/>
      <c r="I210" s="73">
        <f t="shared" si="9"/>
        <v>0</v>
      </c>
    </row>
    <row r="211" spans="1:9" ht="15">
      <c r="A211" s="9" t="s">
        <v>149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/>
      <c r="I211" s="73">
        <f t="shared" si="9"/>
        <v>0</v>
      </c>
    </row>
    <row r="212" spans="1:9" ht="15">
      <c r="A212" s="9" t="s">
        <v>157</v>
      </c>
      <c r="B212" s="54"/>
      <c r="C212" s="54"/>
      <c r="D212" s="54"/>
      <c r="E212" s="54"/>
      <c r="F212" s="54"/>
      <c r="G212" s="54"/>
      <c r="H212" s="54"/>
      <c r="I212" s="73"/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 aca="true" t="shared" si="10" ref="B218:G218">SUM(B206:B217)</f>
        <v>0</v>
      </c>
      <c r="C218" s="73">
        <f t="shared" si="10"/>
        <v>0</v>
      </c>
      <c r="D218" s="73">
        <f t="shared" si="10"/>
        <v>0</v>
      </c>
      <c r="E218" s="73">
        <f t="shared" si="10"/>
        <v>0</v>
      </c>
      <c r="F218" s="73">
        <f t="shared" si="10"/>
        <v>0</v>
      </c>
      <c r="G218" s="73">
        <f t="shared" si="10"/>
        <v>0</v>
      </c>
      <c r="H218" s="73"/>
      <c r="I218" s="73">
        <f>SUM(B218:G218)</f>
        <v>0</v>
      </c>
    </row>
    <row r="219" spans="1:9" ht="15">
      <c r="A219" s="6" t="s">
        <v>55</v>
      </c>
      <c r="B219" s="73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/>
      <c r="I219" s="73">
        <f>SUM(B219:G219)</f>
        <v>0</v>
      </c>
    </row>
    <row r="220" spans="1:9" ht="15">
      <c r="A220" s="6" t="s">
        <v>69</v>
      </c>
      <c r="B220" s="64">
        <v>0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/>
      <c r="I220" s="64">
        <f>SUM(B220:G220)</f>
        <v>0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f>'[1]Saint-Sever'!$U$8</f>
        <v>178</v>
      </c>
      <c r="C222" s="33"/>
      <c r="D222" s="73">
        <f>'[1]Amou'!$W$35</f>
        <v>1131</v>
      </c>
      <c r="E222" s="33"/>
      <c r="F222" s="33"/>
      <c r="G222" s="33"/>
      <c r="H222" s="33"/>
      <c r="I222" s="73">
        <f>SUM(B222:G222)</f>
        <v>1309</v>
      </c>
    </row>
    <row r="223" spans="1:9" ht="15">
      <c r="A223" s="6" t="s">
        <v>55</v>
      </c>
      <c r="B223" s="73">
        <v>2.4</v>
      </c>
      <c r="C223" s="33"/>
      <c r="D223" s="73">
        <f>'[1]Amou'!$X$35</f>
        <v>20.4</v>
      </c>
      <c r="E223" s="33"/>
      <c r="F223" s="33"/>
      <c r="G223" s="33"/>
      <c r="H223" s="33"/>
      <c r="I223" s="73">
        <f>SUM(B223:G223)</f>
        <v>22.799999999999997</v>
      </c>
    </row>
    <row r="224" spans="1:9" ht="15">
      <c r="A224" s="6" t="s">
        <v>69</v>
      </c>
      <c r="B224" s="64">
        <f>'[1]Saint-Sever'!$C$8+'[1]Saint-Sever'!$E$8+'[1]Saint-Sever'!$G$8+'[1]Saint-Sever'!$I$8+'[1]Saint-Sever'!$K$8+'[1]Saint-Sever'!$M$8+'[1]Saint-Sever'!$O$8+'[1]Saint-Sever'!$Q$8+'[1]Saint-Sever'!$S$8</f>
        <v>2</v>
      </c>
      <c r="C224" s="33"/>
      <c r="D224" s="132">
        <f>'[1]Amou'!$C$35+'[1]Amou'!$E$35+'[1]Amou'!$G$35+'[1]Amou'!$I$35+'[1]Amou'!$K$35+'[1]Amou'!$M$35+'[1]Amou'!$O$35+'[1]Amou'!$Q$35+'[1]Amou'!$S$35+'[1]Amou'!$U$35</f>
        <v>22</v>
      </c>
      <c r="E224" s="20"/>
      <c r="F224" s="20"/>
      <c r="G224" s="20"/>
      <c r="H224" s="20"/>
      <c r="I224" s="64">
        <f>SUM(B224:G224)</f>
        <v>24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/>
      <c r="I226" s="73">
        <f aca="true" t="shared" si="11" ref="I226:I250">SUM(B226:G226)</f>
        <v>0</v>
      </c>
    </row>
    <row r="227" spans="1:9" ht="15">
      <c r="A227" s="9" t="s">
        <v>161</v>
      </c>
      <c r="B227" s="54">
        <v>0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/>
      <c r="I227" s="73">
        <f t="shared" si="11"/>
        <v>0</v>
      </c>
    </row>
    <row r="228" spans="1:9" ht="15">
      <c r="A228" s="9" t="s">
        <v>162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/>
      <c r="I228" s="73">
        <f t="shared" si="11"/>
        <v>0</v>
      </c>
    </row>
    <row r="229" spans="1:9" ht="15">
      <c r="A229" s="9"/>
      <c r="B229" s="5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/>
      <c r="I229" s="73">
        <f t="shared" si="11"/>
        <v>0</v>
      </c>
    </row>
    <row r="230" spans="1:9" ht="15">
      <c r="A230" s="9"/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/>
      <c r="I230" s="73">
        <f t="shared" si="11"/>
        <v>0</v>
      </c>
    </row>
    <row r="231" spans="1:9" ht="15">
      <c r="A231" s="9"/>
      <c r="B231" s="54">
        <v>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/>
      <c r="I231" s="73">
        <f t="shared" si="11"/>
        <v>0</v>
      </c>
    </row>
    <row r="232" spans="1:9" ht="15">
      <c r="A232" s="9"/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/>
      <c r="I232" s="73">
        <f t="shared" si="11"/>
        <v>0</v>
      </c>
    </row>
    <row r="233" spans="1:9" ht="15">
      <c r="A233" s="9"/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/>
      <c r="I233" s="73">
        <f t="shared" si="11"/>
        <v>0</v>
      </c>
    </row>
    <row r="234" spans="1:9" ht="15">
      <c r="A234" s="9"/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/>
      <c r="I234" s="73">
        <f t="shared" si="11"/>
        <v>0</v>
      </c>
    </row>
    <row r="235" spans="1:9" ht="15">
      <c r="A235" s="9"/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/>
      <c r="I235" s="73">
        <f t="shared" si="11"/>
        <v>0</v>
      </c>
    </row>
    <row r="236" spans="1:9" ht="15">
      <c r="A236" s="9"/>
      <c r="B236" s="54">
        <v>0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/>
      <c r="I236" s="73">
        <f t="shared" si="11"/>
        <v>0</v>
      </c>
    </row>
    <row r="237" spans="1:9" ht="15">
      <c r="A237" s="9"/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/>
      <c r="I237" s="73">
        <f t="shared" si="11"/>
        <v>0</v>
      </c>
    </row>
    <row r="238" spans="1:9" ht="15">
      <c r="A238" s="9"/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/>
      <c r="I238" s="73">
        <f t="shared" si="11"/>
        <v>0</v>
      </c>
    </row>
    <row r="239" spans="1:9" ht="15">
      <c r="A239" s="9"/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/>
      <c r="I239" s="73">
        <f t="shared" si="11"/>
        <v>0</v>
      </c>
    </row>
    <row r="240" spans="1:9" ht="15">
      <c r="A240" s="9"/>
      <c r="B240" s="54">
        <v>0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/>
      <c r="I240" s="73">
        <f t="shared" si="11"/>
        <v>0</v>
      </c>
    </row>
    <row r="241" spans="1:9" ht="15">
      <c r="A241" s="9"/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/>
      <c r="I241" s="73">
        <f t="shared" si="11"/>
        <v>0</v>
      </c>
    </row>
    <row r="242" spans="1:9" ht="15">
      <c r="A242" s="9"/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/>
      <c r="I242" s="73">
        <f t="shared" si="11"/>
        <v>0</v>
      </c>
    </row>
    <row r="243" spans="1:9" ht="15">
      <c r="A243" s="9"/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/>
      <c r="I243" s="73">
        <f t="shared" si="11"/>
        <v>0</v>
      </c>
    </row>
    <row r="244" spans="1:9" ht="15">
      <c r="A244" s="9"/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/>
      <c r="I244" s="73">
        <f t="shared" si="11"/>
        <v>0</v>
      </c>
    </row>
    <row r="245" spans="1:9" ht="15">
      <c r="A245" s="9"/>
      <c r="B245" s="54">
        <v>0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/>
      <c r="I245" s="73">
        <f t="shared" si="11"/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f>SUM(B226:B245)</f>
        <v>0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/>
      <c r="I248" s="73">
        <f t="shared" si="11"/>
        <v>0</v>
      </c>
    </row>
    <row r="249" spans="1:9" ht="15">
      <c r="A249" s="6" t="s">
        <v>55</v>
      </c>
      <c r="B249" s="73">
        <v>0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/>
      <c r="I249" s="73">
        <f t="shared" si="11"/>
        <v>0</v>
      </c>
    </row>
    <row r="250" spans="1:9" ht="15">
      <c r="A250" s="6" t="s">
        <v>69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/>
      <c r="I250" s="64">
        <f t="shared" si="11"/>
        <v>0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v>0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/>
      <c r="I252" s="73">
        <f aca="true" t="shared" si="12" ref="I252:I262">SUM(B252:G252)</f>
        <v>0</v>
      </c>
    </row>
    <row r="253" spans="1:9" ht="15">
      <c r="A253" s="9"/>
      <c r="B253" s="54">
        <v>0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/>
      <c r="I253" s="73">
        <f t="shared" si="12"/>
        <v>0</v>
      </c>
    </row>
    <row r="254" spans="1:9" ht="15">
      <c r="A254" s="9"/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/>
      <c r="I254" s="73">
        <f t="shared" si="12"/>
        <v>0</v>
      </c>
    </row>
    <row r="255" spans="1:9" ht="15">
      <c r="A255" s="9"/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/>
      <c r="I255" s="73">
        <f t="shared" si="12"/>
        <v>0</v>
      </c>
    </row>
    <row r="256" spans="1:9" ht="15">
      <c r="A256" s="9"/>
      <c r="B256" s="54">
        <v>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/>
      <c r="I256" s="73">
        <f t="shared" si="12"/>
        <v>0</v>
      </c>
    </row>
    <row r="257" spans="1:9" ht="15">
      <c r="A257" s="9"/>
      <c r="B257" s="54">
        <v>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/>
      <c r="I257" s="73">
        <f t="shared" si="12"/>
        <v>0</v>
      </c>
    </row>
    <row r="258" spans="1:9" ht="15">
      <c r="A258" s="9"/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/>
      <c r="I258" s="73">
        <f t="shared" si="12"/>
        <v>0</v>
      </c>
    </row>
    <row r="259" spans="1:9" ht="15">
      <c r="A259" s="9"/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/>
      <c r="I259" s="73">
        <f t="shared" si="12"/>
        <v>0</v>
      </c>
    </row>
    <row r="260" spans="1:9" ht="15">
      <c r="A260" s="6" t="s">
        <v>68</v>
      </c>
      <c r="B260" s="73">
        <f aca="true" t="shared" si="13" ref="B260:G260">SUM(B252:B259)</f>
        <v>0</v>
      </c>
      <c r="C260" s="73">
        <f t="shared" si="13"/>
        <v>0</v>
      </c>
      <c r="D260" s="73">
        <f t="shared" si="13"/>
        <v>0</v>
      </c>
      <c r="E260" s="73">
        <f t="shared" si="13"/>
        <v>0</v>
      </c>
      <c r="F260" s="73">
        <f t="shared" si="13"/>
        <v>0</v>
      </c>
      <c r="G260" s="73">
        <f t="shared" si="13"/>
        <v>0</v>
      </c>
      <c r="H260" s="73"/>
      <c r="I260" s="73">
        <f t="shared" si="12"/>
        <v>0</v>
      </c>
    </row>
    <row r="261" spans="1:9" ht="15">
      <c r="A261" s="6" t="s">
        <v>55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/>
      <c r="I261" s="73">
        <f t="shared" si="12"/>
        <v>0</v>
      </c>
    </row>
    <row r="262" spans="1:9" ht="15">
      <c r="A262" s="6" t="s">
        <v>69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/>
      <c r="I262" s="64">
        <f t="shared" si="12"/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v>0</v>
      </c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/>
      <c r="I264" s="73">
        <f aca="true" t="shared" si="14" ref="I264:I275">SUM(B264:G264)</f>
        <v>0</v>
      </c>
    </row>
    <row r="265" spans="1:9" ht="15">
      <c r="A265" s="116" t="s">
        <v>156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/>
      <c r="I265" s="73">
        <f t="shared" si="14"/>
        <v>0</v>
      </c>
    </row>
    <row r="266" spans="1:9" ht="15">
      <c r="A266" s="9"/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/>
      <c r="I266" s="73">
        <f t="shared" si="14"/>
        <v>0</v>
      </c>
    </row>
    <row r="267" spans="1:9" ht="15">
      <c r="A267" s="9"/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/>
      <c r="I267" s="73">
        <f t="shared" si="14"/>
        <v>0</v>
      </c>
    </row>
    <row r="268" spans="1:9" ht="15">
      <c r="A268" s="9"/>
      <c r="B268" s="54">
        <v>0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/>
      <c r="I268" s="73">
        <f t="shared" si="14"/>
        <v>0</v>
      </c>
    </row>
    <row r="269" spans="1:9" ht="15">
      <c r="A269" s="9"/>
      <c r="B269" s="54">
        <v>0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/>
      <c r="I269" s="73">
        <f t="shared" si="14"/>
        <v>0</v>
      </c>
    </row>
    <row r="270" spans="1:9" ht="15">
      <c r="A270" s="9"/>
      <c r="B270" s="54"/>
      <c r="C270" s="54"/>
      <c r="D270" s="54"/>
      <c r="E270" s="54"/>
      <c r="F270" s="54"/>
      <c r="G270" s="54"/>
      <c r="H270" s="54"/>
      <c r="I270" s="73"/>
    </row>
    <row r="271" spans="1:9" ht="15">
      <c r="A271" s="9"/>
      <c r="B271" s="54"/>
      <c r="C271" s="54"/>
      <c r="D271" s="54"/>
      <c r="E271" s="54"/>
      <c r="F271" s="54"/>
      <c r="G271" s="54"/>
      <c r="H271" s="54"/>
      <c r="I271" s="73"/>
    </row>
    <row r="272" spans="1:9" ht="15">
      <c r="A272" s="9"/>
      <c r="B272" s="54">
        <v>0</v>
      </c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/>
      <c r="I272" s="73">
        <f t="shared" si="14"/>
        <v>0</v>
      </c>
    </row>
    <row r="273" spans="1:9" ht="15">
      <c r="A273" s="6" t="s">
        <v>68</v>
      </c>
      <c r="B273" s="73">
        <f aca="true" t="shared" si="15" ref="B273:G273">SUM(B264:B272)</f>
        <v>0</v>
      </c>
      <c r="C273" s="73">
        <f t="shared" si="15"/>
        <v>0</v>
      </c>
      <c r="D273" s="73">
        <f t="shared" si="15"/>
        <v>0</v>
      </c>
      <c r="E273" s="73">
        <f t="shared" si="15"/>
        <v>0</v>
      </c>
      <c r="F273" s="73">
        <f t="shared" si="15"/>
        <v>0</v>
      </c>
      <c r="G273" s="73">
        <f t="shared" si="15"/>
        <v>0</v>
      </c>
      <c r="H273" s="73"/>
      <c r="I273" s="73">
        <f t="shared" si="14"/>
        <v>0</v>
      </c>
    </row>
    <row r="274" spans="1:9" ht="15">
      <c r="A274" s="6" t="s">
        <v>55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/>
      <c r="I274" s="73">
        <f t="shared" si="14"/>
        <v>0</v>
      </c>
    </row>
    <row r="275" spans="1:9" ht="15">
      <c r="A275" s="6" t="s">
        <v>69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64">
        <v>0</v>
      </c>
      <c r="H275" s="64"/>
      <c r="I275" s="64">
        <f t="shared" si="14"/>
        <v>0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v>1</v>
      </c>
      <c r="C279" s="19">
        <v>1</v>
      </c>
      <c r="D279" s="19">
        <v>1</v>
      </c>
      <c r="E279" s="19">
        <v>0</v>
      </c>
      <c r="F279" s="16"/>
      <c r="G279" s="16"/>
      <c r="H279" s="16"/>
      <c r="I279" s="35">
        <f>SUM(B279:G279)</f>
        <v>3</v>
      </c>
    </row>
    <row r="280" spans="1:9" ht="15">
      <c r="A280" s="6" t="s">
        <v>10</v>
      </c>
      <c r="B280" s="19">
        <v>0</v>
      </c>
      <c r="C280" s="19">
        <v>0</v>
      </c>
      <c r="D280" s="19">
        <v>0</v>
      </c>
      <c r="E280" s="19">
        <v>0</v>
      </c>
      <c r="F280" s="16"/>
      <c r="G280" s="16"/>
      <c r="H280" s="16"/>
      <c r="I280" s="35">
        <f>SUM(B280:G280)</f>
        <v>0</v>
      </c>
    </row>
    <row r="281" spans="1:9" ht="15">
      <c r="A281" s="6" t="s">
        <v>9</v>
      </c>
      <c r="B281" s="19">
        <v>1</v>
      </c>
      <c r="C281" s="16"/>
      <c r="D281" s="16"/>
      <c r="E281" s="16"/>
      <c r="F281" s="16"/>
      <c r="G281" s="16"/>
      <c r="H281" s="16"/>
      <c r="I281" s="35">
        <f>SUM(B281:G281)</f>
        <v>1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15">
      <c r="A283" s="6" t="s">
        <v>3</v>
      </c>
      <c r="B283" s="19">
        <v>0</v>
      </c>
      <c r="C283" s="19">
        <v>0</v>
      </c>
      <c r="D283" s="19">
        <v>0</v>
      </c>
      <c r="E283" s="16"/>
      <c r="F283" s="16"/>
      <c r="G283" s="16"/>
      <c r="H283" s="16"/>
      <c r="I283" s="35">
        <f>SUM(B283:G283)</f>
        <v>0</v>
      </c>
    </row>
    <row r="284" spans="1:9" ht="30">
      <c r="A284" s="6" t="s">
        <v>4</v>
      </c>
      <c r="B284" s="19">
        <v>0</v>
      </c>
      <c r="C284" s="19">
        <v>0</v>
      </c>
      <c r="D284" s="19">
        <v>0</v>
      </c>
      <c r="E284" s="16"/>
      <c r="F284" s="16"/>
      <c r="G284" s="16"/>
      <c r="H284" s="16"/>
      <c r="I284" s="35">
        <f>SUM(B284:G284)</f>
        <v>0</v>
      </c>
    </row>
    <row r="285" spans="1:9" ht="18.75" customHeight="1">
      <c r="A285" t="s">
        <v>12</v>
      </c>
      <c r="B285" s="17">
        <v>0</v>
      </c>
      <c r="C285" s="17">
        <v>0</v>
      </c>
      <c r="D285" s="17">
        <v>0</v>
      </c>
      <c r="E285" s="16"/>
      <c r="F285" s="16"/>
      <c r="G285" s="16"/>
      <c r="H285" s="16"/>
      <c r="I285" s="35">
        <f>SUM(B285:G285)</f>
        <v>0</v>
      </c>
    </row>
    <row r="286" spans="1:9" ht="15" customHeight="1">
      <c r="A286" t="s">
        <v>6</v>
      </c>
      <c r="B286" s="31">
        <v>0</v>
      </c>
      <c r="C286" s="31">
        <v>0</v>
      </c>
      <c r="D286" s="31">
        <v>0</v>
      </c>
      <c r="E286" s="16"/>
      <c r="F286" s="16"/>
      <c r="G286" s="16"/>
      <c r="H286" s="16"/>
      <c r="I286" s="35">
        <f>SUM(B286:G286)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v>0</v>
      </c>
      <c r="C288" s="16"/>
      <c r="D288" s="16"/>
      <c r="E288" s="16"/>
      <c r="F288" s="16"/>
      <c r="G288" s="16"/>
      <c r="H288" s="16"/>
      <c r="I288" s="69">
        <f>SUM(B288:G288)</f>
        <v>0</v>
      </c>
    </row>
    <row r="289" spans="1:9" ht="15">
      <c r="A289" s="13" t="s">
        <v>108</v>
      </c>
      <c r="B289" s="70">
        <v>0</v>
      </c>
      <c r="C289" s="16"/>
      <c r="D289" s="16"/>
      <c r="E289" s="16"/>
      <c r="F289" s="16"/>
      <c r="G289" s="16"/>
      <c r="H289" s="16"/>
      <c r="I289" s="69">
        <f>SUM(B289:G289)</f>
        <v>0</v>
      </c>
    </row>
    <row r="290" spans="1:9" ht="15">
      <c r="A290" s="13" t="s">
        <v>109</v>
      </c>
      <c r="B290" s="70">
        <v>0</v>
      </c>
      <c r="C290" s="16"/>
      <c r="D290" s="16"/>
      <c r="E290" s="16"/>
      <c r="F290" s="16"/>
      <c r="G290" s="16"/>
      <c r="H290" s="16"/>
      <c r="I290" s="69">
        <f>SUM(B290:G290)</f>
        <v>0</v>
      </c>
    </row>
    <row r="291" spans="1:9" ht="15">
      <c r="A291" s="13" t="s">
        <v>110</v>
      </c>
      <c r="B291" s="70">
        <v>0</v>
      </c>
      <c r="C291" s="16"/>
      <c r="D291" s="16"/>
      <c r="E291" s="16"/>
      <c r="F291" s="16"/>
      <c r="G291" s="16"/>
      <c r="H291" s="16"/>
      <c r="I291" s="69">
        <f>SUM(B291:G291)</f>
        <v>0</v>
      </c>
    </row>
    <row r="292" spans="1:9" ht="15">
      <c r="A292" s="7" t="s">
        <v>106</v>
      </c>
      <c r="B292" s="70">
        <v>0</v>
      </c>
      <c r="C292" s="16"/>
      <c r="D292" s="16"/>
      <c r="E292" s="16"/>
      <c r="F292" s="16"/>
      <c r="G292" s="16"/>
      <c r="H292" s="16"/>
      <c r="I292" s="69">
        <f>SUM(B292:G292)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/>
      <c r="C295" s="17" t="s">
        <v>174</v>
      </c>
      <c r="D295" s="17"/>
      <c r="E295" s="16"/>
      <c r="F295" s="16"/>
      <c r="G295" s="16"/>
      <c r="H295" s="16"/>
      <c r="I295" s="68"/>
    </row>
    <row r="296" spans="1:9" ht="15">
      <c r="A296" s="45" t="s">
        <v>99</v>
      </c>
      <c r="B296" s="17"/>
      <c r="C296" s="17" t="s">
        <v>175</v>
      </c>
      <c r="D296" s="17"/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v>0</v>
      </c>
      <c r="C297" s="17">
        <v>3.5</v>
      </c>
      <c r="D297" s="17">
        <v>0</v>
      </c>
      <c r="E297" s="16"/>
      <c r="F297" s="16"/>
      <c r="G297" s="16"/>
      <c r="H297" s="16"/>
      <c r="I297" s="68">
        <f>SUM(B297:G297)</f>
        <v>3.5</v>
      </c>
    </row>
    <row r="298" spans="1:9" ht="15">
      <c r="A298" s="45" t="s">
        <v>98</v>
      </c>
      <c r="B298" s="17"/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/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v>0</v>
      </c>
      <c r="C300" s="17">
        <v>0</v>
      </c>
      <c r="D300" s="17">
        <v>0</v>
      </c>
      <c r="E300" s="16"/>
      <c r="F300" s="16"/>
      <c r="G300" s="16"/>
      <c r="H300" s="16"/>
      <c r="I300" s="68">
        <f>SUM(B300:G300)</f>
        <v>0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v>0</v>
      </c>
      <c r="C303" s="17">
        <v>0</v>
      </c>
      <c r="D303" s="17">
        <v>0</v>
      </c>
      <c r="E303" s="16"/>
      <c r="F303" s="16"/>
      <c r="G303" s="16"/>
      <c r="H303" s="16"/>
      <c r="I303" s="68">
        <f>SUM(B303:G303)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/>
      <c r="C306" s="120"/>
      <c r="D306" s="120"/>
      <c r="E306" s="120"/>
      <c r="F306" s="120"/>
      <c r="G306" s="120"/>
      <c r="H306" s="120"/>
      <c r="I306" s="117">
        <f>SUM(B306)</f>
        <v>0</v>
      </c>
    </row>
    <row r="307" spans="1:9" ht="15">
      <c r="A307" s="118" t="s">
        <v>167</v>
      </c>
      <c r="B307" s="119"/>
      <c r="C307" s="120"/>
      <c r="D307" s="120"/>
      <c r="E307" s="120"/>
      <c r="F307" s="120"/>
      <c r="G307" s="120"/>
      <c r="H307" s="120"/>
      <c r="I307" s="117">
        <f>SUM(B307)</f>
        <v>0</v>
      </c>
    </row>
    <row r="308" spans="1:9" ht="15">
      <c r="A308" s="118" t="s">
        <v>168</v>
      </c>
      <c r="B308" s="117"/>
      <c r="C308" s="120"/>
      <c r="D308" s="120"/>
      <c r="E308" s="120"/>
      <c r="F308" s="120"/>
      <c r="G308" s="120"/>
      <c r="H308" s="120"/>
      <c r="I308" s="117">
        <f>SUM(B308)</f>
        <v>0</v>
      </c>
    </row>
    <row r="309" spans="1:9" ht="15">
      <c r="A309" s="118" t="s">
        <v>169</v>
      </c>
      <c r="B309" s="121"/>
      <c r="C309" s="120"/>
      <c r="D309" s="120"/>
      <c r="E309" s="120"/>
      <c r="F309" s="120"/>
      <c r="G309" s="120"/>
      <c r="H309" s="120"/>
      <c r="I309" s="117">
        <f>SUM(B309)</f>
        <v>0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/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/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/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/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I306+I311</f>
        <v>0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I307+I312</f>
        <v>0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I308+I313</f>
        <v>0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I309+I314</f>
        <v>0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70:I70"/>
    <mergeCell ref="A84:I84"/>
    <mergeCell ref="A119:I119"/>
    <mergeCell ref="A191:I191"/>
    <mergeCell ref="A197:I197"/>
    <mergeCell ref="A200:I200"/>
    <mergeCell ref="A277:I277"/>
    <mergeCell ref="A278:I278"/>
    <mergeCell ref="A282:I282"/>
    <mergeCell ref="A287:I287"/>
    <mergeCell ref="A293:I293"/>
    <mergeCell ref="A304:I304"/>
    <mergeCell ref="A321:I321"/>
    <mergeCell ref="A322:I322"/>
    <mergeCell ref="A323:I323"/>
    <mergeCell ref="A324:I324"/>
    <mergeCell ref="A325:I325"/>
    <mergeCell ref="A326:I326"/>
    <mergeCell ref="A333:I333"/>
    <mergeCell ref="A334:I334"/>
    <mergeCell ref="A335:I335"/>
    <mergeCell ref="A327:I327"/>
    <mergeCell ref="A328:I328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="85" zoomScaleNormal="85" zoomScalePageLayoutView="0" workbookViewId="0" topLeftCell="A172">
      <selection activeCell="I199" sqref="I199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203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v>0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/>
      <c r="C28" s="16"/>
      <c r="D28" s="16"/>
      <c r="E28" s="16"/>
      <c r="F28" s="16"/>
      <c r="G28" s="16"/>
      <c r="H28" s="16"/>
      <c r="I28" s="29">
        <v>2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>SUM(B33:B34)</f>
        <v>22</v>
      </c>
      <c r="C32" s="15">
        <f>SUM(C33:C34)</f>
        <v>11</v>
      </c>
      <c r="D32" s="15">
        <f>SUM(D33:D34)</f>
        <v>4</v>
      </c>
      <c r="E32" s="14"/>
      <c r="F32" s="14"/>
      <c r="G32" s="14"/>
      <c r="H32" s="14"/>
      <c r="I32" s="15">
        <f aca="true" t="shared" si="0" ref="I32:I37">SUM(B32:G32)</f>
        <v>37</v>
      </c>
    </row>
    <row r="33" spans="1:9" ht="15">
      <c r="A33" s="9" t="s">
        <v>14</v>
      </c>
      <c r="B33" s="18">
        <v>22</v>
      </c>
      <c r="C33" s="18">
        <v>7</v>
      </c>
      <c r="D33" s="18">
        <v>1</v>
      </c>
      <c r="E33" s="14"/>
      <c r="F33" s="38"/>
      <c r="G33" s="38"/>
      <c r="H33" s="38"/>
      <c r="I33" s="15">
        <f t="shared" si="0"/>
        <v>30</v>
      </c>
    </row>
    <row r="34" spans="1:9" ht="15">
      <c r="A34" s="9" t="s">
        <v>15</v>
      </c>
      <c r="B34" s="18">
        <v>0</v>
      </c>
      <c r="C34" s="18">
        <v>4</v>
      </c>
      <c r="D34" s="18">
        <v>3</v>
      </c>
      <c r="E34" s="14"/>
      <c r="F34" s="38"/>
      <c r="G34" s="38"/>
      <c r="H34" s="38"/>
      <c r="I34" s="15">
        <f t="shared" si="0"/>
        <v>7</v>
      </c>
    </row>
    <row r="35" spans="1:9" ht="15">
      <c r="A35" s="10" t="s">
        <v>35</v>
      </c>
      <c r="B35" s="15">
        <f>SUM(B36:B37)</f>
        <v>36</v>
      </c>
      <c r="C35" s="15">
        <f>SUM(C36:C37)</f>
        <v>14</v>
      </c>
      <c r="D35" s="15">
        <f>SUM(D36:D37)</f>
        <v>4</v>
      </c>
      <c r="E35" s="14"/>
      <c r="F35" s="14"/>
      <c r="G35" s="14"/>
      <c r="H35" s="14"/>
      <c r="I35" s="15">
        <f t="shared" si="0"/>
        <v>54</v>
      </c>
    </row>
    <row r="36" spans="1:9" ht="15">
      <c r="A36" s="21" t="s">
        <v>14</v>
      </c>
      <c r="B36" s="18">
        <v>36</v>
      </c>
      <c r="C36" s="18">
        <v>10</v>
      </c>
      <c r="D36" s="18">
        <v>1</v>
      </c>
      <c r="E36" s="14"/>
      <c r="F36" s="39"/>
      <c r="G36" s="39"/>
      <c r="H36" s="39"/>
      <c r="I36" s="15">
        <f t="shared" si="0"/>
        <v>47</v>
      </c>
    </row>
    <row r="37" spans="1:9" ht="15">
      <c r="A37" s="21" t="s">
        <v>15</v>
      </c>
      <c r="B37" s="18">
        <v>0</v>
      </c>
      <c r="C37" s="18">
        <v>4</v>
      </c>
      <c r="D37" s="18">
        <v>3</v>
      </c>
      <c r="E37" s="14"/>
      <c r="F37" s="39"/>
      <c r="G37" s="39"/>
      <c r="H37" s="39"/>
      <c r="I37" s="15">
        <f t="shared" si="0"/>
        <v>7</v>
      </c>
    </row>
    <row r="38" spans="1:9" ht="30">
      <c r="A38" s="10" t="s">
        <v>30</v>
      </c>
      <c r="B38" s="15"/>
      <c r="C38" s="15"/>
      <c r="D38" s="15"/>
      <c r="E38" s="14"/>
      <c r="F38" s="14"/>
      <c r="G38" s="14"/>
      <c r="H38" s="14"/>
      <c r="I38" s="15"/>
    </row>
    <row r="39" spans="1:9" ht="15">
      <c r="A39" s="11" t="s">
        <v>16</v>
      </c>
      <c r="B39" s="29">
        <f>SUM(B40+B42+B43+B44+B45)</f>
        <v>21</v>
      </c>
      <c r="C39" s="29">
        <f>SUM(C40+C42+C43+C44+C45)</f>
        <v>10</v>
      </c>
      <c r="D39" s="29">
        <f>SUM(D40+D42+D43+D44+D45)</f>
        <v>4</v>
      </c>
      <c r="E39" s="14"/>
      <c r="F39" s="40"/>
      <c r="G39" s="40"/>
      <c r="H39" s="40"/>
      <c r="I39" s="29">
        <f aca="true" t="shared" si="1" ref="I39:I52">SUM(B39:G39)</f>
        <v>35</v>
      </c>
    </row>
    <row r="40" spans="1:9" ht="15">
      <c r="A40" s="9" t="s">
        <v>20</v>
      </c>
      <c r="B40" s="18">
        <v>15</v>
      </c>
      <c r="C40" s="18">
        <v>4</v>
      </c>
      <c r="D40" s="18">
        <v>0</v>
      </c>
      <c r="E40" s="14"/>
      <c r="F40" s="38"/>
      <c r="G40" s="38"/>
      <c r="H40" s="38"/>
      <c r="I40" s="29">
        <f t="shared" si="1"/>
        <v>19</v>
      </c>
    </row>
    <row r="41" spans="1:9" ht="15">
      <c r="A41" s="9" t="s">
        <v>17</v>
      </c>
      <c r="B41" s="18">
        <v>15</v>
      </c>
      <c r="C41" s="18">
        <v>3</v>
      </c>
      <c r="D41" s="18">
        <v>0</v>
      </c>
      <c r="E41" s="14"/>
      <c r="F41" s="38"/>
      <c r="G41" s="38"/>
      <c r="H41" s="38"/>
      <c r="I41" s="29">
        <f t="shared" si="1"/>
        <v>18</v>
      </c>
    </row>
    <row r="42" spans="1:9" ht="15">
      <c r="A42" s="9" t="s">
        <v>21</v>
      </c>
      <c r="B42" s="18">
        <v>2</v>
      </c>
      <c r="C42" s="18">
        <v>0</v>
      </c>
      <c r="D42" s="18">
        <v>0</v>
      </c>
      <c r="E42" s="14"/>
      <c r="F42" s="38"/>
      <c r="G42" s="38"/>
      <c r="H42" s="38"/>
      <c r="I42" s="29">
        <f t="shared" si="1"/>
        <v>2</v>
      </c>
    </row>
    <row r="43" spans="1:9" ht="15">
      <c r="A43" s="9" t="s">
        <v>18</v>
      </c>
      <c r="B43" s="18">
        <v>2</v>
      </c>
      <c r="C43" s="18">
        <v>0</v>
      </c>
      <c r="D43" s="18">
        <v>0</v>
      </c>
      <c r="E43" s="14"/>
      <c r="F43" s="38"/>
      <c r="G43" s="38"/>
      <c r="H43" s="38"/>
      <c r="I43" s="29">
        <f t="shared" si="1"/>
        <v>2</v>
      </c>
    </row>
    <row r="44" spans="1:9" ht="15">
      <c r="A44" s="9" t="s">
        <v>19</v>
      </c>
      <c r="B44" s="18">
        <v>1</v>
      </c>
      <c r="C44" s="18">
        <v>0</v>
      </c>
      <c r="D44" s="18">
        <v>0</v>
      </c>
      <c r="E44" s="14"/>
      <c r="F44" s="38"/>
      <c r="G44" s="38"/>
      <c r="H44" s="38"/>
      <c r="I44" s="29">
        <f t="shared" si="1"/>
        <v>1</v>
      </c>
    </row>
    <row r="45" spans="1:9" ht="15">
      <c r="A45" s="9" t="s">
        <v>22</v>
      </c>
      <c r="B45" s="18">
        <v>1</v>
      </c>
      <c r="C45" s="18">
        <v>6</v>
      </c>
      <c r="D45" s="18">
        <v>4</v>
      </c>
      <c r="E45" s="14"/>
      <c r="F45" s="38"/>
      <c r="G45" s="38"/>
      <c r="H45" s="38"/>
      <c r="I45" s="29">
        <f t="shared" si="1"/>
        <v>11</v>
      </c>
    </row>
    <row r="46" spans="1:9" ht="15">
      <c r="A46" s="11" t="s">
        <v>23</v>
      </c>
      <c r="B46" s="29">
        <f>SUM(B47:B52)</f>
        <v>1</v>
      </c>
      <c r="C46" s="29">
        <f>SUM(C47:C52)</f>
        <v>1</v>
      </c>
      <c r="D46" s="29">
        <f>SUM(D47:D52)</f>
        <v>0</v>
      </c>
      <c r="E46" s="14"/>
      <c r="F46" s="40"/>
      <c r="G46" s="40"/>
      <c r="H46" s="40"/>
      <c r="I46" s="29">
        <f t="shared" si="1"/>
        <v>2</v>
      </c>
    </row>
    <row r="47" spans="1:9" ht="15">
      <c r="A47" s="9" t="s">
        <v>24</v>
      </c>
      <c r="B47" s="18">
        <v>0</v>
      </c>
      <c r="C47" s="18">
        <v>0</v>
      </c>
      <c r="D47" s="18">
        <v>0</v>
      </c>
      <c r="E47" s="14"/>
      <c r="F47" s="38"/>
      <c r="G47" s="38"/>
      <c r="H47" s="38"/>
      <c r="I47" s="29">
        <f t="shared" si="1"/>
        <v>0</v>
      </c>
    </row>
    <row r="48" spans="1:9" ht="15">
      <c r="A48" s="9" t="s">
        <v>25</v>
      </c>
      <c r="B48" s="18">
        <v>0</v>
      </c>
      <c r="C48" s="18">
        <v>0</v>
      </c>
      <c r="D48" s="18">
        <v>0</v>
      </c>
      <c r="E48" s="14"/>
      <c r="F48" s="38"/>
      <c r="G48" s="38"/>
      <c r="H48" s="38"/>
      <c r="I48" s="29">
        <f t="shared" si="1"/>
        <v>0</v>
      </c>
    </row>
    <row r="49" spans="1:9" ht="15">
      <c r="A49" s="9" t="s">
        <v>26</v>
      </c>
      <c r="B49" s="18">
        <v>0</v>
      </c>
      <c r="C49" s="18">
        <v>0</v>
      </c>
      <c r="D49" s="18">
        <v>0</v>
      </c>
      <c r="E49" s="14"/>
      <c r="F49" s="38"/>
      <c r="G49" s="38"/>
      <c r="H49" s="38"/>
      <c r="I49" s="29">
        <f t="shared" si="1"/>
        <v>0</v>
      </c>
    </row>
    <row r="50" spans="1:9" ht="15">
      <c r="A50" s="9" t="s">
        <v>27</v>
      </c>
      <c r="B50" s="18">
        <v>0</v>
      </c>
      <c r="C50" s="18">
        <v>1</v>
      </c>
      <c r="D50" s="18">
        <v>0</v>
      </c>
      <c r="E50" s="14"/>
      <c r="F50" s="38"/>
      <c r="G50" s="38"/>
      <c r="H50" s="38"/>
      <c r="I50" s="29">
        <f t="shared" si="1"/>
        <v>1</v>
      </c>
    </row>
    <row r="51" spans="1:9" ht="15">
      <c r="A51" s="9" t="s">
        <v>28</v>
      </c>
      <c r="B51" s="18">
        <v>0</v>
      </c>
      <c r="C51" s="18">
        <v>0</v>
      </c>
      <c r="D51" s="18">
        <v>0</v>
      </c>
      <c r="E51" s="14"/>
      <c r="F51" s="38"/>
      <c r="G51" s="38"/>
      <c r="H51" s="38"/>
      <c r="I51" s="29">
        <f t="shared" si="1"/>
        <v>0</v>
      </c>
    </row>
    <row r="52" spans="1:9" ht="15">
      <c r="A52" s="9" t="s">
        <v>29</v>
      </c>
      <c r="B52" s="18">
        <v>1</v>
      </c>
      <c r="C52" s="18">
        <v>0</v>
      </c>
      <c r="D52" s="18">
        <v>0</v>
      </c>
      <c r="E52" s="14"/>
      <c r="F52" s="38"/>
      <c r="G52" s="38"/>
      <c r="H52" s="38"/>
      <c r="I52" s="29">
        <f t="shared" si="1"/>
        <v>1</v>
      </c>
    </row>
    <row r="53" spans="1:9" ht="15">
      <c r="A53" s="11" t="s">
        <v>90</v>
      </c>
      <c r="B53" s="18"/>
      <c r="C53" s="18"/>
      <c r="D53" s="18"/>
      <c r="E53" s="14"/>
      <c r="F53" s="38"/>
      <c r="G53" s="38"/>
      <c r="H53" s="38"/>
      <c r="I53" s="65"/>
    </row>
    <row r="54" spans="1:9" ht="15">
      <c r="A54" s="9" t="s">
        <v>91</v>
      </c>
      <c r="B54" s="17">
        <v>1</v>
      </c>
      <c r="C54" s="17">
        <v>1</v>
      </c>
      <c r="D54" s="17">
        <v>0</v>
      </c>
      <c r="E54" s="14"/>
      <c r="F54" s="38"/>
      <c r="G54" s="38"/>
      <c r="H54" s="38"/>
      <c r="I54" s="29">
        <f aca="true" t="shared" si="2" ref="I54:I61">SUM(B54:G54)</f>
        <v>2</v>
      </c>
    </row>
    <row r="55" spans="1:9" ht="15">
      <c r="A55" s="9" t="s">
        <v>92</v>
      </c>
      <c r="B55" s="17">
        <v>0</v>
      </c>
      <c r="C55" s="17">
        <v>0</v>
      </c>
      <c r="D55" s="17">
        <v>0</v>
      </c>
      <c r="E55" s="14"/>
      <c r="F55" s="38"/>
      <c r="G55" s="38"/>
      <c r="H55" s="38"/>
      <c r="I55" s="29">
        <f t="shared" si="2"/>
        <v>0</v>
      </c>
    </row>
    <row r="56" spans="1:9" ht="15">
      <c r="A56" s="9" t="s">
        <v>93</v>
      </c>
      <c r="B56" s="17">
        <v>0</v>
      </c>
      <c r="C56" s="17">
        <v>0</v>
      </c>
      <c r="D56" s="17">
        <v>0</v>
      </c>
      <c r="E56" s="14"/>
      <c r="F56" s="38"/>
      <c r="G56" s="38"/>
      <c r="H56" s="38"/>
      <c r="I56" s="29">
        <f t="shared" si="2"/>
        <v>0</v>
      </c>
    </row>
    <row r="57" spans="1:9" ht="15">
      <c r="A57" s="9" t="s">
        <v>94</v>
      </c>
      <c r="B57" s="17">
        <v>0</v>
      </c>
      <c r="C57" s="17">
        <v>0</v>
      </c>
      <c r="D57" s="17">
        <v>0</v>
      </c>
      <c r="E57" s="14"/>
      <c r="F57" s="38"/>
      <c r="G57" s="38"/>
      <c r="H57" s="38"/>
      <c r="I57" s="29">
        <f t="shared" si="2"/>
        <v>0</v>
      </c>
    </row>
    <row r="58" spans="1:9" ht="14.25" customHeight="1">
      <c r="A58" s="10" t="s">
        <v>184</v>
      </c>
      <c r="B58" s="15">
        <v>0</v>
      </c>
      <c r="C58" s="15">
        <v>6</v>
      </c>
      <c r="D58" s="15">
        <v>5</v>
      </c>
      <c r="E58" s="14"/>
      <c r="F58" s="14"/>
      <c r="G58" s="14"/>
      <c r="H58" s="14"/>
      <c r="I58" s="29">
        <f t="shared" si="2"/>
        <v>11</v>
      </c>
    </row>
    <row r="59" spans="1:9" ht="15">
      <c r="A59" s="10" t="s">
        <v>32</v>
      </c>
      <c r="B59" s="15">
        <v>0</v>
      </c>
      <c r="C59" s="15">
        <v>0</v>
      </c>
      <c r="D59" s="15">
        <v>1</v>
      </c>
      <c r="E59" s="14"/>
      <c r="F59" s="14"/>
      <c r="G59" s="14"/>
      <c r="H59" s="14"/>
      <c r="I59" s="29">
        <f t="shared" si="2"/>
        <v>1</v>
      </c>
    </row>
    <row r="60" spans="1:9" ht="30">
      <c r="A60" s="10" t="s">
        <v>33</v>
      </c>
      <c r="B60" s="15">
        <v>34</v>
      </c>
      <c r="C60" s="15">
        <v>14</v>
      </c>
      <c r="D60" s="15">
        <v>9</v>
      </c>
      <c r="E60" s="14"/>
      <c r="F60" s="14"/>
      <c r="G60" s="14"/>
      <c r="H60" s="14"/>
      <c r="I60" s="29">
        <f t="shared" si="2"/>
        <v>57</v>
      </c>
    </row>
    <row r="61" spans="1:9" ht="30">
      <c r="A61" s="10" t="s">
        <v>147</v>
      </c>
      <c r="B61" s="15">
        <v>7</v>
      </c>
      <c r="C61" s="15">
        <v>3</v>
      </c>
      <c r="D61" s="15">
        <v>6</v>
      </c>
      <c r="E61" s="14"/>
      <c r="F61" s="14"/>
      <c r="G61" s="14"/>
      <c r="H61" s="14"/>
      <c r="I61" s="29">
        <f t="shared" si="2"/>
        <v>16</v>
      </c>
    </row>
    <row r="62" spans="1:9" ht="30">
      <c r="A62" s="10" t="s">
        <v>181</v>
      </c>
      <c r="B62" s="15"/>
      <c r="C62" s="15"/>
      <c r="D62" s="15"/>
      <c r="E62" s="14"/>
      <c r="F62" s="14"/>
      <c r="G62" s="14"/>
      <c r="H62" s="14"/>
      <c r="I62" s="29"/>
    </row>
    <row r="63" spans="1:9" ht="15">
      <c r="A63" s="9" t="s">
        <v>131</v>
      </c>
      <c r="B63" s="15">
        <v>2</v>
      </c>
      <c r="C63" s="15">
        <v>2</v>
      </c>
      <c r="D63" s="15">
        <v>2</v>
      </c>
      <c r="E63" s="14"/>
      <c r="F63" s="14"/>
      <c r="G63" s="14"/>
      <c r="H63" s="14"/>
      <c r="I63" s="29">
        <f aca="true" t="shared" si="3" ref="I63:I69">SUM(B63:G63)</f>
        <v>6</v>
      </c>
    </row>
    <row r="64" spans="1:9" ht="15">
      <c r="A64" s="9" t="s">
        <v>43</v>
      </c>
      <c r="B64" s="15">
        <v>0</v>
      </c>
      <c r="C64" s="15">
        <v>0</v>
      </c>
      <c r="D64" s="15">
        <v>0</v>
      </c>
      <c r="E64" s="14"/>
      <c r="F64" s="14"/>
      <c r="G64" s="14"/>
      <c r="H64" s="14"/>
      <c r="I64" s="29">
        <f t="shared" si="3"/>
        <v>0</v>
      </c>
    </row>
    <row r="65" spans="1:9" ht="14.25" customHeight="1">
      <c r="A65" s="9" t="s">
        <v>44</v>
      </c>
      <c r="B65" s="15">
        <v>1</v>
      </c>
      <c r="C65" s="15">
        <v>1</v>
      </c>
      <c r="D65" s="15">
        <v>0</v>
      </c>
      <c r="E65" s="14"/>
      <c r="F65" s="14"/>
      <c r="G65" s="14"/>
      <c r="H65" s="14"/>
      <c r="I65" s="29">
        <f t="shared" si="3"/>
        <v>2</v>
      </c>
    </row>
    <row r="66" spans="1:9" ht="14.25" customHeight="1">
      <c r="A66" s="9" t="s">
        <v>45</v>
      </c>
      <c r="B66" s="15">
        <v>0</v>
      </c>
      <c r="C66" s="15">
        <v>0</v>
      </c>
      <c r="D66" s="15">
        <v>0</v>
      </c>
      <c r="E66" s="14"/>
      <c r="F66" s="14"/>
      <c r="G66" s="14"/>
      <c r="H66" s="14"/>
      <c r="I66" s="29">
        <f t="shared" si="3"/>
        <v>0</v>
      </c>
    </row>
    <row r="67" spans="1:9" ht="14.25" customHeight="1">
      <c r="A67" s="9" t="s">
        <v>46</v>
      </c>
      <c r="B67" s="15">
        <v>0</v>
      </c>
      <c r="C67" s="15">
        <v>0</v>
      </c>
      <c r="D67" s="15">
        <v>0</v>
      </c>
      <c r="E67" s="14"/>
      <c r="F67" s="14"/>
      <c r="G67" s="14"/>
      <c r="H67" s="14"/>
      <c r="I67" s="29">
        <f t="shared" si="3"/>
        <v>0</v>
      </c>
    </row>
    <row r="68" spans="1:9" ht="14.25" customHeight="1">
      <c r="A68" s="9" t="s">
        <v>47</v>
      </c>
      <c r="B68" s="15">
        <v>0</v>
      </c>
      <c r="C68" s="15">
        <v>0</v>
      </c>
      <c r="D68" s="15">
        <v>0</v>
      </c>
      <c r="E68" s="14"/>
      <c r="F68" s="14"/>
      <c r="G68" s="14"/>
      <c r="H68" s="14"/>
      <c r="I68" s="29">
        <f t="shared" si="3"/>
        <v>0</v>
      </c>
    </row>
    <row r="69" spans="1:9" ht="15">
      <c r="A69" s="9" t="s">
        <v>48</v>
      </c>
      <c r="B69" s="15">
        <v>0</v>
      </c>
      <c r="C69" s="15">
        <v>0</v>
      </c>
      <c r="D69" s="15">
        <v>0</v>
      </c>
      <c r="E69" s="14"/>
      <c r="F69" s="20"/>
      <c r="G69" s="20"/>
      <c r="H69" s="20"/>
      <c r="I69" s="29">
        <f t="shared" si="3"/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v>0</v>
      </c>
      <c r="C71" s="19">
        <v>0</v>
      </c>
      <c r="D71" s="19">
        <v>0</v>
      </c>
      <c r="E71" s="16"/>
      <c r="F71" s="16"/>
      <c r="G71" s="16"/>
      <c r="H71" s="16"/>
      <c r="I71" s="29">
        <f>SUM(B71:G71)</f>
        <v>0</v>
      </c>
    </row>
    <row r="72" spans="1:9" ht="15">
      <c r="A72" s="9" t="s">
        <v>102</v>
      </c>
      <c r="B72" s="19"/>
      <c r="C72" s="19">
        <v>0</v>
      </c>
      <c r="D72" s="19">
        <v>0</v>
      </c>
      <c r="E72" s="16"/>
      <c r="F72" s="16"/>
      <c r="G72" s="16"/>
      <c r="H72" s="16"/>
      <c r="I72" s="29">
        <f>SUM(B72:G72)</f>
        <v>0</v>
      </c>
    </row>
    <row r="73" spans="1:9" ht="15">
      <c r="A73" s="9" t="s">
        <v>104</v>
      </c>
      <c r="B73" s="19">
        <v>0</v>
      </c>
      <c r="C73" s="19">
        <v>0</v>
      </c>
      <c r="D73" s="19">
        <v>0</v>
      </c>
      <c r="E73" s="16"/>
      <c r="F73" s="16"/>
      <c r="G73" s="16"/>
      <c r="H73" s="16"/>
      <c r="I73" s="29">
        <f>SUM(B73:G73)</f>
        <v>0</v>
      </c>
    </row>
    <row r="74" spans="1:9" ht="30">
      <c r="A74" s="9" t="s">
        <v>105</v>
      </c>
      <c r="B74" s="19">
        <v>0</v>
      </c>
      <c r="C74" s="19">
        <v>0</v>
      </c>
      <c r="D74" s="19">
        <v>0</v>
      </c>
      <c r="E74" s="16"/>
      <c r="F74" s="16"/>
      <c r="G74" s="16"/>
      <c r="H74" s="16"/>
      <c r="I74" s="29">
        <f>SUM(B74:G74)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v>0</v>
      </c>
      <c r="C76" s="112"/>
      <c r="D76" s="112"/>
      <c r="E76" s="112"/>
      <c r="F76" s="112"/>
      <c r="G76" s="112"/>
      <c r="H76" s="112"/>
      <c r="I76" s="113">
        <f aca="true" t="shared" si="4" ref="I76:I81">SUM(B76:G76)</f>
        <v>0</v>
      </c>
    </row>
    <row r="77" spans="1:9" ht="15">
      <c r="A77" s="9" t="s">
        <v>153</v>
      </c>
      <c r="B77" s="91">
        <v>0</v>
      </c>
      <c r="C77" s="112"/>
      <c r="D77" s="112"/>
      <c r="E77" s="112"/>
      <c r="F77" s="112"/>
      <c r="G77" s="112"/>
      <c r="H77" s="112"/>
      <c r="I77" s="113">
        <f t="shared" si="4"/>
        <v>0</v>
      </c>
    </row>
    <row r="78" spans="1:9" ht="15">
      <c r="A78" s="9" t="s">
        <v>154</v>
      </c>
      <c r="B78" s="91">
        <v>0</v>
      </c>
      <c r="C78" s="112"/>
      <c r="D78" s="112"/>
      <c r="E78" s="112"/>
      <c r="F78" s="112"/>
      <c r="G78" s="112"/>
      <c r="H78" s="112"/>
      <c r="I78" s="113">
        <f t="shared" si="4"/>
        <v>0</v>
      </c>
    </row>
    <row r="79" spans="1:9" ht="15">
      <c r="A79" s="9" t="s">
        <v>154</v>
      </c>
      <c r="B79" s="91">
        <v>0</v>
      </c>
      <c r="C79" s="112"/>
      <c r="D79" s="112"/>
      <c r="E79" s="107"/>
      <c r="F79" s="107"/>
      <c r="G79" s="107"/>
      <c r="H79" s="107"/>
      <c r="I79" s="113">
        <f t="shared" si="4"/>
        <v>0</v>
      </c>
    </row>
    <row r="80" spans="1:9" ht="15">
      <c r="A80" s="9" t="s">
        <v>154</v>
      </c>
      <c r="B80" s="91">
        <v>0</v>
      </c>
      <c r="C80" s="112"/>
      <c r="D80" s="112"/>
      <c r="E80" s="107"/>
      <c r="F80" s="107"/>
      <c r="G80" s="107"/>
      <c r="H80" s="107"/>
      <c r="I80" s="113">
        <f t="shared" si="4"/>
        <v>0</v>
      </c>
    </row>
    <row r="81" spans="1:9" ht="15">
      <c r="A81" s="9" t="s">
        <v>154</v>
      </c>
      <c r="B81" s="91">
        <v>0</v>
      </c>
      <c r="C81" s="112"/>
      <c r="D81" s="112"/>
      <c r="E81" s="107"/>
      <c r="F81" s="107"/>
      <c r="G81" s="107"/>
      <c r="H81" s="107"/>
      <c r="I81" s="113">
        <f t="shared" si="4"/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v>3</v>
      </c>
      <c r="C85" s="16"/>
      <c r="D85" s="16"/>
      <c r="E85" s="16"/>
      <c r="F85" s="16"/>
      <c r="G85" s="16"/>
      <c r="H85" s="16"/>
      <c r="I85" s="66">
        <f>SUM(B85:G85)</f>
        <v>3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19"/>
      <c r="C88" s="20"/>
      <c r="D88" s="20"/>
      <c r="E88" s="20"/>
      <c r="F88" s="20"/>
      <c r="G88" s="20"/>
      <c r="H88" s="20"/>
      <c r="I88" s="35">
        <f aca="true" t="shared" si="5" ref="I88:I96">SUM(B88:G88)</f>
        <v>0</v>
      </c>
    </row>
    <row r="89" spans="1:9" ht="15">
      <c r="A89" s="6" t="s">
        <v>76</v>
      </c>
      <c r="B89" s="57">
        <v>12</v>
      </c>
      <c r="C89" s="20"/>
      <c r="D89" s="20"/>
      <c r="E89" s="20"/>
      <c r="F89" s="20"/>
      <c r="G89" s="20"/>
      <c r="H89" s="20"/>
      <c r="I89" s="35">
        <f t="shared" si="5"/>
        <v>12</v>
      </c>
    </row>
    <row r="90" spans="1:9" ht="15">
      <c r="A90" s="6" t="s">
        <v>77</v>
      </c>
      <c r="B90" s="57">
        <f>'[3]FB 2021'!$E$64</f>
        <v>18448</v>
      </c>
      <c r="C90" s="20"/>
      <c r="D90" s="20"/>
      <c r="E90" s="20"/>
      <c r="F90" s="20"/>
      <c r="G90" s="20"/>
      <c r="H90" s="20"/>
      <c r="I90" s="35">
        <f t="shared" si="5"/>
        <v>18448</v>
      </c>
    </row>
    <row r="91" spans="1:9" ht="15">
      <c r="A91" s="6" t="s">
        <v>78</v>
      </c>
      <c r="B91" s="57">
        <f>'[3]FB 2021'!$M$64</f>
        <v>272</v>
      </c>
      <c r="C91" s="20"/>
      <c r="D91" s="20"/>
      <c r="E91" s="20"/>
      <c r="F91" s="20"/>
      <c r="G91" s="20"/>
      <c r="H91" s="20"/>
      <c r="I91" s="35">
        <f t="shared" si="5"/>
        <v>272</v>
      </c>
    </row>
    <row r="92" spans="1:9" ht="15">
      <c r="A92" s="27" t="s">
        <v>114</v>
      </c>
      <c r="B92" s="57">
        <f>'[3]FB 2021'!$N$64</f>
        <v>12</v>
      </c>
      <c r="C92" s="20"/>
      <c r="D92" s="20"/>
      <c r="E92" s="20"/>
      <c r="F92" s="20"/>
      <c r="G92" s="20"/>
      <c r="H92" s="20"/>
      <c r="I92" s="35">
        <f t="shared" si="5"/>
        <v>12</v>
      </c>
    </row>
    <row r="93" spans="1:9" ht="15">
      <c r="A93" s="6" t="s">
        <v>79</v>
      </c>
      <c r="B93" s="57">
        <f>'[3]FB 2021'!$O$64</f>
        <v>73</v>
      </c>
      <c r="C93" s="20"/>
      <c r="D93" s="20"/>
      <c r="E93" s="20"/>
      <c r="F93" s="20"/>
      <c r="G93" s="20"/>
      <c r="H93" s="20"/>
      <c r="I93" s="35">
        <f t="shared" si="5"/>
        <v>73</v>
      </c>
    </row>
    <row r="94" spans="1:9" ht="15">
      <c r="A94" s="6" t="s">
        <v>80</v>
      </c>
      <c r="B94" s="57">
        <v>7500</v>
      </c>
      <c r="C94" s="20"/>
      <c r="D94" s="20"/>
      <c r="E94" s="20"/>
      <c r="F94" s="20"/>
      <c r="G94" s="20"/>
      <c r="H94" s="20"/>
      <c r="I94" s="35">
        <f t="shared" si="5"/>
        <v>7500</v>
      </c>
    </row>
    <row r="95" spans="1:9" ht="15">
      <c r="A95" s="27" t="s">
        <v>115</v>
      </c>
      <c r="B95" s="57">
        <v>0</v>
      </c>
      <c r="C95" s="20"/>
      <c r="D95" s="20"/>
      <c r="E95" s="20"/>
      <c r="F95" s="20"/>
      <c r="G95" s="20"/>
      <c r="H95" s="20"/>
      <c r="I95" s="35">
        <f t="shared" si="5"/>
        <v>0</v>
      </c>
    </row>
    <row r="96" spans="1:9" ht="15">
      <c r="A96" s="27" t="s">
        <v>128</v>
      </c>
      <c r="B96" s="57">
        <v>4.5</v>
      </c>
      <c r="C96" s="20"/>
      <c r="D96" s="20"/>
      <c r="E96" s="20"/>
      <c r="F96" s="20"/>
      <c r="G96" s="20"/>
      <c r="H96" s="20"/>
      <c r="I96" s="35">
        <f t="shared" si="5"/>
        <v>4.5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v>0</v>
      </c>
      <c r="C98" s="20"/>
      <c r="D98" s="20"/>
      <c r="E98" s="20"/>
      <c r="F98" s="20"/>
      <c r="G98" s="20"/>
      <c r="H98" s="20"/>
      <c r="I98" s="35">
        <f>SUM(B98:G98)</f>
        <v>0</v>
      </c>
    </row>
    <row r="99" spans="1:9" ht="15">
      <c r="A99" s="75" t="s">
        <v>132</v>
      </c>
      <c r="B99" s="57">
        <v>0</v>
      </c>
      <c r="C99" s="20"/>
      <c r="D99" s="20"/>
      <c r="E99" s="20"/>
      <c r="F99" s="20"/>
      <c r="G99" s="20"/>
      <c r="H99" s="20"/>
      <c r="I99" s="35">
        <f>SUM(B99:G99)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v>0</v>
      </c>
      <c r="C101" s="20"/>
      <c r="D101" s="20"/>
      <c r="E101" s="20"/>
      <c r="F101" s="20"/>
      <c r="G101" s="20"/>
      <c r="H101" s="20"/>
      <c r="I101" s="35">
        <f aca="true" t="shared" si="6" ref="I101:I109">SUM(B101:G101)</f>
        <v>0</v>
      </c>
    </row>
    <row r="102" spans="1:9" ht="15">
      <c r="A102" s="6" t="s">
        <v>76</v>
      </c>
      <c r="B102" s="57">
        <v>0</v>
      </c>
      <c r="C102" s="20"/>
      <c r="D102" s="20"/>
      <c r="E102" s="20"/>
      <c r="F102" s="20"/>
      <c r="G102" s="20"/>
      <c r="H102" s="20"/>
      <c r="I102" s="35">
        <f t="shared" si="6"/>
        <v>0</v>
      </c>
    </row>
    <row r="103" spans="1:9" ht="15">
      <c r="A103" s="6" t="s">
        <v>77</v>
      </c>
      <c r="B103" s="57">
        <v>0</v>
      </c>
      <c r="C103" s="20"/>
      <c r="D103" s="20"/>
      <c r="E103" s="20"/>
      <c r="F103" s="20"/>
      <c r="G103" s="20"/>
      <c r="H103" s="20"/>
      <c r="I103" s="35">
        <f t="shared" si="6"/>
        <v>0</v>
      </c>
    </row>
    <row r="104" spans="1:9" ht="15">
      <c r="A104" s="6" t="s">
        <v>78</v>
      </c>
      <c r="B104" s="57">
        <v>0</v>
      </c>
      <c r="C104" s="20"/>
      <c r="D104" s="20"/>
      <c r="E104" s="20"/>
      <c r="F104" s="20"/>
      <c r="G104" s="20"/>
      <c r="H104" s="20"/>
      <c r="I104" s="35">
        <f t="shared" si="6"/>
        <v>0</v>
      </c>
    </row>
    <row r="105" spans="1:9" ht="15">
      <c r="A105" s="27" t="s">
        <v>114</v>
      </c>
      <c r="B105" s="57">
        <v>0</v>
      </c>
      <c r="C105" s="20"/>
      <c r="D105" s="20"/>
      <c r="E105" s="20"/>
      <c r="F105" s="20"/>
      <c r="G105" s="20"/>
      <c r="H105" s="20"/>
      <c r="I105" s="35">
        <f t="shared" si="6"/>
        <v>0</v>
      </c>
    </row>
    <row r="106" spans="1:9" ht="15">
      <c r="A106" s="6" t="s">
        <v>79</v>
      </c>
      <c r="B106" s="57">
        <v>0</v>
      </c>
      <c r="C106" s="20"/>
      <c r="D106" s="20"/>
      <c r="E106" s="20"/>
      <c r="F106" s="20"/>
      <c r="G106" s="20"/>
      <c r="H106" s="20"/>
      <c r="I106" s="35">
        <f t="shared" si="6"/>
        <v>0</v>
      </c>
    </row>
    <row r="107" spans="1:9" ht="15">
      <c r="A107" s="6" t="s">
        <v>80</v>
      </c>
      <c r="B107" s="57">
        <v>0</v>
      </c>
      <c r="C107" s="20"/>
      <c r="D107" s="20"/>
      <c r="E107" s="20"/>
      <c r="F107" s="20"/>
      <c r="G107" s="20"/>
      <c r="H107" s="20"/>
      <c r="I107" s="35">
        <f t="shared" si="6"/>
        <v>0</v>
      </c>
    </row>
    <row r="108" spans="1:9" ht="15">
      <c r="A108" s="27" t="s">
        <v>115</v>
      </c>
      <c r="B108" s="57">
        <v>0</v>
      </c>
      <c r="C108" s="20"/>
      <c r="D108" s="20"/>
      <c r="E108" s="20"/>
      <c r="F108" s="20"/>
      <c r="G108" s="20"/>
      <c r="H108" s="20"/>
      <c r="I108" s="35">
        <f t="shared" si="6"/>
        <v>0</v>
      </c>
    </row>
    <row r="109" spans="1:9" ht="15">
      <c r="A109" s="27" t="s">
        <v>128</v>
      </c>
      <c r="B109" s="57">
        <v>0</v>
      </c>
      <c r="C109" s="20"/>
      <c r="D109" s="20"/>
      <c r="E109" s="20"/>
      <c r="F109" s="20"/>
      <c r="G109" s="20"/>
      <c r="H109" s="20"/>
      <c r="I109" s="35">
        <f t="shared" si="6"/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19">
        <v>4262</v>
      </c>
      <c r="C112" s="20"/>
      <c r="D112" s="20"/>
      <c r="E112" s="20"/>
      <c r="F112" s="20"/>
      <c r="G112" s="20"/>
      <c r="H112" s="20"/>
      <c r="I112" s="35">
        <f aca="true" t="shared" si="7" ref="I112:I117">SUM(B112:G112)</f>
        <v>4262</v>
      </c>
    </row>
    <row r="113" spans="1:9" ht="15">
      <c r="A113" s="6" t="s">
        <v>83</v>
      </c>
      <c r="B113" s="19">
        <v>1.37</v>
      </c>
      <c r="C113" s="20"/>
      <c r="D113" s="20"/>
      <c r="E113" s="20"/>
      <c r="F113" s="20"/>
      <c r="G113" s="20"/>
      <c r="H113" s="20"/>
      <c r="I113" s="35">
        <f t="shared" si="7"/>
        <v>1.37</v>
      </c>
    </row>
    <row r="114" spans="1:9" ht="15">
      <c r="A114" s="6" t="s">
        <v>84</v>
      </c>
      <c r="B114" s="19">
        <v>11175</v>
      </c>
      <c r="C114" s="20"/>
      <c r="D114" s="20"/>
      <c r="E114" s="20"/>
      <c r="F114" s="20"/>
      <c r="G114" s="20"/>
      <c r="H114" s="20"/>
      <c r="I114" s="35">
        <f t="shared" si="7"/>
        <v>11175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 t="shared" si="7"/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 t="shared" si="7"/>
        <v>0</v>
      </c>
    </row>
    <row r="117" spans="1:9" ht="15">
      <c r="A117" s="6" t="s">
        <v>7</v>
      </c>
      <c r="B117" s="19">
        <v>54</v>
      </c>
      <c r="C117" s="19">
        <v>13</v>
      </c>
      <c r="D117" s="19">
        <v>45</v>
      </c>
      <c r="E117" s="20"/>
      <c r="F117" s="20"/>
      <c r="G117" s="20"/>
      <c r="H117" s="20"/>
      <c r="I117" s="35">
        <f t="shared" si="7"/>
        <v>112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106" t="s">
        <v>116</v>
      </c>
      <c r="B120" s="106"/>
      <c r="C120" s="106"/>
      <c r="D120" s="106"/>
      <c r="E120" s="106"/>
      <c r="F120" s="106"/>
      <c r="G120" s="106"/>
      <c r="H120" s="151"/>
      <c r="I120" s="106"/>
    </row>
    <row r="121" spans="1:9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</row>
    <row r="122" spans="1:9" ht="15">
      <c r="A122" s="9" t="s">
        <v>53</v>
      </c>
      <c r="B122" s="59">
        <v>0</v>
      </c>
      <c r="C122" s="88"/>
      <c r="D122" s="41"/>
      <c r="E122" s="41"/>
      <c r="F122" s="41"/>
      <c r="G122" s="41"/>
      <c r="H122" s="28"/>
      <c r="I122" s="61">
        <f>SUM(B122:G122)</f>
        <v>0</v>
      </c>
    </row>
    <row r="123" spans="1:9" ht="15">
      <c r="A123" s="9" t="s">
        <v>35</v>
      </c>
      <c r="B123" s="60">
        <v>0</v>
      </c>
      <c r="C123" s="88"/>
      <c r="D123" s="41"/>
      <c r="E123" s="41"/>
      <c r="F123" s="41"/>
      <c r="G123" s="41"/>
      <c r="H123" s="28"/>
      <c r="I123" s="63">
        <f>SUM(B123:G123)</f>
        <v>0</v>
      </c>
    </row>
    <row r="124" spans="1:9" ht="15">
      <c r="A124" s="58" t="s">
        <v>139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59">
        <v>0</v>
      </c>
      <c r="C125" s="88"/>
      <c r="D125" s="41"/>
      <c r="E125" s="41"/>
      <c r="F125" s="41"/>
      <c r="G125" s="41"/>
      <c r="H125" s="28"/>
      <c r="I125" s="61">
        <f>SUM(B125:G125)</f>
        <v>0</v>
      </c>
    </row>
    <row r="126" spans="1:9" ht="15">
      <c r="A126" s="9" t="s">
        <v>35</v>
      </c>
      <c r="B126" s="60">
        <v>0</v>
      </c>
      <c r="C126" s="88"/>
      <c r="D126" s="41"/>
      <c r="E126" s="41"/>
      <c r="F126" s="41"/>
      <c r="G126" s="41"/>
      <c r="H126" s="28"/>
      <c r="I126" s="63">
        <f>SUM(B126:G126)</f>
        <v>0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59">
        <v>0</v>
      </c>
      <c r="C128" s="88"/>
      <c r="D128" s="41"/>
      <c r="E128" s="41"/>
      <c r="F128" s="41"/>
      <c r="G128" s="41"/>
      <c r="H128" s="28"/>
      <c r="I128" s="61">
        <f>SUM(B128:G128)</f>
        <v>0</v>
      </c>
    </row>
    <row r="129" spans="1:9" ht="15">
      <c r="A129" s="9" t="s">
        <v>35</v>
      </c>
      <c r="B129" s="60">
        <v>0</v>
      </c>
      <c r="C129" s="88"/>
      <c r="D129" s="41"/>
      <c r="E129" s="41"/>
      <c r="F129" s="41"/>
      <c r="G129" s="41"/>
      <c r="H129" s="28"/>
      <c r="I129" s="63">
        <f>SUM(B129:G129)</f>
        <v>0</v>
      </c>
    </row>
    <row r="130" spans="1:9" ht="15">
      <c r="A130" s="58" t="s">
        <v>158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59">
        <v>0</v>
      </c>
      <c r="C131" s="88"/>
      <c r="D131" s="41"/>
      <c r="E131" s="41"/>
      <c r="F131" s="41"/>
      <c r="G131" s="41"/>
      <c r="H131" s="28"/>
      <c r="I131" s="61">
        <f>SUM(B131:G131)</f>
        <v>0</v>
      </c>
    </row>
    <row r="132" spans="1:9" ht="15">
      <c r="A132" s="21" t="s">
        <v>55</v>
      </c>
      <c r="B132" s="54">
        <v>0</v>
      </c>
      <c r="C132" s="88"/>
      <c r="D132" s="41"/>
      <c r="E132" s="41"/>
      <c r="F132" s="41"/>
      <c r="G132" s="41"/>
      <c r="H132" s="28"/>
      <c r="I132" s="63">
        <f>SUM(B132:G132)</f>
        <v>0</v>
      </c>
    </row>
    <row r="133" spans="1:9" ht="15">
      <c r="A133" s="9" t="s">
        <v>35</v>
      </c>
      <c r="B133" s="60">
        <v>0</v>
      </c>
      <c r="C133" s="88"/>
      <c r="D133" s="41"/>
      <c r="E133" s="41"/>
      <c r="F133" s="41"/>
      <c r="G133" s="41"/>
      <c r="H133" s="28"/>
      <c r="I133" s="63">
        <f>SUM(B133:G133)</f>
        <v>0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59">
        <v>0</v>
      </c>
      <c r="C135" s="88"/>
      <c r="D135" s="41"/>
      <c r="E135" s="41"/>
      <c r="F135" s="41"/>
      <c r="G135" s="41"/>
      <c r="H135" s="28"/>
      <c r="I135" s="61">
        <f>SUM(B135:G135)</f>
        <v>0</v>
      </c>
    </row>
    <row r="136" spans="1:9" ht="15">
      <c r="A136" s="9" t="s">
        <v>35</v>
      </c>
      <c r="B136" s="60">
        <v>0</v>
      </c>
      <c r="C136" s="88"/>
      <c r="D136" s="41"/>
      <c r="E136" s="41"/>
      <c r="F136" s="41"/>
      <c r="G136" s="41"/>
      <c r="H136" s="28"/>
      <c r="I136" s="63">
        <f>SUM(B136:G136)</f>
        <v>0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v>0</v>
      </c>
      <c r="C138" s="88"/>
      <c r="D138" s="41"/>
      <c r="E138" s="41"/>
      <c r="F138" s="41"/>
      <c r="G138" s="41"/>
      <c r="H138" s="28"/>
      <c r="I138" s="61">
        <f>SUM(B138:G138)</f>
        <v>0</v>
      </c>
    </row>
    <row r="139" spans="1:9" ht="15">
      <c r="A139" s="9" t="s">
        <v>35</v>
      </c>
      <c r="B139" s="54">
        <v>0</v>
      </c>
      <c r="C139" s="88"/>
      <c r="D139" s="41"/>
      <c r="E139" s="41"/>
      <c r="F139" s="41"/>
      <c r="G139" s="41"/>
      <c r="H139" s="28"/>
      <c r="I139" s="63">
        <f>SUM(B139:G139)</f>
        <v>0</v>
      </c>
    </row>
    <row r="140" spans="1:9" ht="15">
      <c r="A140" s="9" t="s">
        <v>142</v>
      </c>
      <c r="B140" s="55">
        <v>0</v>
      </c>
      <c r="C140" s="88"/>
      <c r="D140" s="41"/>
      <c r="E140" s="41"/>
      <c r="F140" s="41"/>
      <c r="G140" s="41"/>
      <c r="H140" s="28"/>
      <c r="I140" s="63">
        <f>SUM(B140:G140)</f>
        <v>0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54">
        <v>0</v>
      </c>
      <c r="C142" s="88"/>
      <c r="D142" s="41"/>
      <c r="E142" s="41"/>
      <c r="F142" s="41"/>
      <c r="G142" s="41"/>
      <c r="H142" s="28"/>
      <c r="I142" s="61">
        <f>SUM(B142:G142)</f>
        <v>0</v>
      </c>
    </row>
    <row r="143" spans="1:9" ht="15">
      <c r="A143" s="9" t="s">
        <v>35</v>
      </c>
      <c r="B143" s="83">
        <v>0</v>
      </c>
      <c r="C143" s="88"/>
      <c r="D143" s="41"/>
      <c r="E143" s="41"/>
      <c r="F143" s="41"/>
      <c r="G143" s="41"/>
      <c r="H143" s="28"/>
      <c r="I143" s="63">
        <f>SUM(B143:G143)</f>
        <v>0</v>
      </c>
    </row>
    <row r="144" spans="1:9" ht="15">
      <c r="A144" s="24"/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54">
        <v>0</v>
      </c>
      <c r="C145" s="41"/>
      <c r="D145" s="41"/>
      <c r="E145" s="41"/>
      <c r="F145" s="41"/>
      <c r="G145" s="41"/>
      <c r="H145" s="28"/>
      <c r="I145" s="61">
        <f>SUM(B145:G145)</f>
        <v>0</v>
      </c>
    </row>
    <row r="146" spans="1:9" ht="15">
      <c r="A146" s="21" t="s">
        <v>35</v>
      </c>
      <c r="B146" s="84">
        <v>0</v>
      </c>
      <c r="C146" s="41"/>
      <c r="D146" s="41"/>
      <c r="E146" s="41"/>
      <c r="F146" s="41"/>
      <c r="G146" s="41"/>
      <c r="H146" s="28"/>
      <c r="I146" s="63">
        <f>SUM(B146:G146)</f>
        <v>0</v>
      </c>
    </row>
    <row r="147" spans="2:9" ht="15"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v>0</v>
      </c>
      <c r="C148" s="41"/>
      <c r="D148" s="41"/>
      <c r="E148" s="41"/>
      <c r="F148" s="41"/>
      <c r="G148" s="41"/>
      <c r="H148" s="28"/>
      <c r="I148" s="61">
        <f>SUM(B148:G148)</f>
        <v>0</v>
      </c>
    </row>
    <row r="149" spans="1:9" ht="13.5" customHeight="1">
      <c r="A149" s="9" t="s">
        <v>35</v>
      </c>
      <c r="B149" s="82">
        <v>0</v>
      </c>
      <c r="C149" s="41"/>
      <c r="D149" s="41"/>
      <c r="E149" s="41"/>
      <c r="F149" s="41"/>
      <c r="G149" s="41"/>
      <c r="H149" s="28"/>
      <c r="I149" s="63">
        <f>SUM(B149:G149)</f>
        <v>0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v>0</v>
      </c>
      <c r="C151" s="41"/>
      <c r="D151" s="41"/>
      <c r="E151" s="41"/>
      <c r="F151" s="41"/>
      <c r="G151" s="41"/>
      <c r="H151" s="28"/>
      <c r="I151" s="61">
        <f>SUM(B151:G151)</f>
        <v>0</v>
      </c>
    </row>
    <row r="152" spans="1:10" ht="13.5" customHeight="1">
      <c r="A152" s="9" t="s">
        <v>35</v>
      </c>
      <c r="B152" s="82">
        <v>0</v>
      </c>
      <c r="C152" s="41"/>
      <c r="D152" s="41"/>
      <c r="E152" s="41"/>
      <c r="F152" s="41"/>
      <c r="G152" s="41"/>
      <c r="H152" s="28"/>
      <c r="I152" s="63">
        <f>SUM(B152:G152)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v>0</v>
      </c>
      <c r="C154" s="41"/>
      <c r="D154" s="41"/>
      <c r="E154" s="41"/>
      <c r="F154" s="41"/>
      <c r="G154" s="41"/>
      <c r="H154" s="28"/>
      <c r="I154" s="61">
        <f>SUM(B154:G154)</f>
        <v>0</v>
      </c>
    </row>
    <row r="155" spans="1:9" ht="13.5" customHeight="1">
      <c r="A155" s="9" t="s">
        <v>120</v>
      </c>
      <c r="B155" s="48">
        <v>0</v>
      </c>
      <c r="C155" s="41"/>
      <c r="D155" s="41"/>
      <c r="E155" s="41"/>
      <c r="F155" s="41"/>
      <c r="G155" s="41"/>
      <c r="H155" s="28"/>
      <c r="I155" s="63">
        <f>SUM(B155:G155)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v>0</v>
      </c>
      <c r="C157" s="41"/>
      <c r="D157" s="41"/>
      <c r="E157" s="41"/>
      <c r="F157" s="41"/>
      <c r="G157" s="41"/>
      <c r="H157" s="28"/>
      <c r="I157" s="61">
        <f>SUM(B157:G157)</f>
        <v>0</v>
      </c>
    </row>
    <row r="158" spans="1:9" ht="13.5" customHeight="1">
      <c r="A158" s="9" t="s">
        <v>120</v>
      </c>
      <c r="B158" s="48">
        <v>0</v>
      </c>
      <c r="C158" s="41"/>
      <c r="D158" s="41"/>
      <c r="E158" s="41"/>
      <c r="F158" s="41"/>
      <c r="G158" s="41"/>
      <c r="H158" s="28"/>
      <c r="I158" s="63">
        <f>SUM(B158:G158)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106" t="s">
        <v>117</v>
      </c>
      <c r="B160" s="106"/>
      <c r="C160" s="106"/>
      <c r="D160" s="106"/>
      <c r="E160" s="106"/>
      <c r="F160" s="106"/>
      <c r="G160" s="106"/>
      <c r="H160" s="151"/>
      <c r="I160" s="106"/>
    </row>
    <row r="161" spans="1:9" ht="15">
      <c r="A161" s="9" t="s">
        <v>53</v>
      </c>
      <c r="B161" s="23">
        <v>0</v>
      </c>
      <c r="C161" s="41"/>
      <c r="D161" s="41"/>
      <c r="E161" s="41"/>
      <c r="F161" s="41"/>
      <c r="G161" s="42"/>
      <c r="H161" s="28"/>
      <c r="I161" s="92">
        <f>SUM(B161:G161)</f>
        <v>0</v>
      </c>
    </row>
    <row r="162" spans="1:9" ht="15">
      <c r="A162" s="9" t="s">
        <v>55</v>
      </c>
      <c r="B162" s="23">
        <v>0</v>
      </c>
      <c r="C162" s="43"/>
      <c r="D162" s="43"/>
      <c r="E162" s="44"/>
      <c r="F162" s="43"/>
      <c r="G162" s="44"/>
      <c r="H162" s="28"/>
      <c r="I162" s="92">
        <f>SUM(B162:G162)</f>
        <v>0</v>
      </c>
    </row>
    <row r="163" spans="1:9" ht="15">
      <c r="A163" s="9" t="s">
        <v>56</v>
      </c>
      <c r="B163" s="23">
        <v>0</v>
      </c>
      <c r="C163" s="41"/>
      <c r="D163" s="41"/>
      <c r="E163" s="41"/>
      <c r="F163" s="41"/>
      <c r="G163" s="42"/>
      <c r="H163" s="28"/>
      <c r="I163" s="92">
        <f>SUM(B163:G163)</f>
        <v>0</v>
      </c>
    </row>
    <row r="164" spans="1:9" ht="15">
      <c r="A164" s="9" t="s">
        <v>35</v>
      </c>
      <c r="B164" s="36">
        <v>0</v>
      </c>
      <c r="C164" s="41"/>
      <c r="D164" s="41"/>
      <c r="E164" s="41"/>
      <c r="F164" s="41"/>
      <c r="G164" s="42"/>
      <c r="H164" s="28"/>
      <c r="I164" s="37">
        <f>SUM(B164:G164)</f>
        <v>0</v>
      </c>
    </row>
    <row r="165" spans="1:9" ht="15">
      <c r="A165" s="106" t="s">
        <v>118</v>
      </c>
      <c r="B165" s="106"/>
      <c r="C165" s="106"/>
      <c r="D165" s="106"/>
      <c r="E165" s="106"/>
      <c r="F165" s="106"/>
      <c r="G165" s="106"/>
      <c r="H165" s="151"/>
      <c r="I165" s="106"/>
    </row>
    <row r="166" spans="1:9" ht="15">
      <c r="A166" s="10" t="s">
        <v>58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54">
        <v>0</v>
      </c>
      <c r="C167" s="20"/>
      <c r="D167" s="20"/>
      <c r="E167" s="20"/>
      <c r="F167" s="20"/>
      <c r="G167" s="20"/>
      <c r="H167" s="20"/>
      <c r="I167" s="34">
        <f>SUM(B167:G167)</f>
        <v>0</v>
      </c>
    </row>
    <row r="168" spans="1:9" ht="15">
      <c r="A168" s="9" t="s">
        <v>35</v>
      </c>
      <c r="B168" s="55">
        <v>0</v>
      </c>
      <c r="C168" s="20"/>
      <c r="D168" s="20"/>
      <c r="E168" s="20"/>
      <c r="F168" s="20"/>
      <c r="G168" s="20"/>
      <c r="H168" s="28"/>
      <c r="I168" s="37">
        <f>SUM(B168:G168)</f>
        <v>0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54">
        <v>0</v>
      </c>
      <c r="C170" s="20"/>
      <c r="D170" s="20"/>
      <c r="E170" s="20"/>
      <c r="F170" s="20"/>
      <c r="G170" s="20"/>
      <c r="H170" s="20"/>
      <c r="I170" s="34">
        <f>SUM(B170:G170)</f>
        <v>0</v>
      </c>
    </row>
    <row r="171" spans="1:9" ht="15">
      <c r="A171" s="9" t="s">
        <v>35</v>
      </c>
      <c r="B171" s="55">
        <v>0</v>
      </c>
      <c r="C171" s="20"/>
      <c r="D171" s="20"/>
      <c r="E171" s="20"/>
      <c r="F171" s="20"/>
      <c r="G171" s="20"/>
      <c r="H171" s="28"/>
      <c r="I171" s="37">
        <f>SUM(B171:G171)</f>
        <v>0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54">
        <v>0</v>
      </c>
      <c r="C173" s="20"/>
      <c r="D173" s="20"/>
      <c r="E173" s="20"/>
      <c r="F173" s="20"/>
      <c r="G173" s="20"/>
      <c r="H173" s="20"/>
      <c r="I173" s="34">
        <f>SUM(B173:G173)</f>
        <v>0</v>
      </c>
    </row>
    <row r="174" spans="1:9" ht="15">
      <c r="A174" s="9" t="s">
        <v>35</v>
      </c>
      <c r="B174" s="55">
        <v>0</v>
      </c>
      <c r="C174" s="20"/>
      <c r="D174" s="20"/>
      <c r="E174" s="20"/>
      <c r="F174" s="20"/>
      <c r="G174" s="20"/>
      <c r="H174" s="28"/>
      <c r="I174" s="37">
        <f>SUM(B174:G174)</f>
        <v>0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54">
        <v>0</v>
      </c>
      <c r="C176" s="20"/>
      <c r="D176" s="20"/>
      <c r="E176" s="20"/>
      <c r="F176" s="20"/>
      <c r="G176" s="20"/>
      <c r="H176" s="20"/>
      <c r="I176" s="34">
        <f>SUM(B176:G176)</f>
        <v>0</v>
      </c>
    </row>
    <row r="177" spans="1:9" ht="15">
      <c r="A177" s="9" t="s">
        <v>35</v>
      </c>
      <c r="B177" s="55">
        <v>0</v>
      </c>
      <c r="C177" s="20"/>
      <c r="D177" s="20"/>
      <c r="E177" s="20"/>
      <c r="F177" s="20"/>
      <c r="G177" s="20"/>
      <c r="H177" s="28"/>
      <c r="I177" s="37">
        <f>SUM(B177:G177)</f>
        <v>0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194</v>
      </c>
      <c r="B179" s="102"/>
      <c r="C179" s="102"/>
      <c r="D179" s="102"/>
      <c r="E179" s="102"/>
      <c r="F179" s="102"/>
      <c r="G179" s="102"/>
      <c r="H179" s="102"/>
      <c r="I179" s="103"/>
    </row>
    <row r="180" spans="1:9" ht="30">
      <c r="A180" s="9" t="s">
        <v>135</v>
      </c>
      <c r="B180" s="99">
        <v>0</v>
      </c>
      <c r="C180" s="20"/>
      <c r="D180" s="20"/>
      <c r="E180" s="20"/>
      <c r="F180" s="20"/>
      <c r="G180" s="20"/>
      <c r="H180" s="20"/>
      <c r="I180" s="64">
        <f>SUM(B180)</f>
        <v>0</v>
      </c>
    </row>
    <row r="181" spans="1:9" ht="15">
      <c r="A181" s="9" t="s">
        <v>164</v>
      </c>
      <c r="B181" s="100">
        <f>B180*4</f>
        <v>0</v>
      </c>
      <c r="C181" s="20"/>
      <c r="D181" s="20"/>
      <c r="E181" s="20"/>
      <c r="F181" s="20"/>
      <c r="G181" s="20"/>
      <c r="H181" s="20"/>
      <c r="I181" s="101">
        <f aca="true" t="shared" si="8" ref="I181:I189">SUM(B181)</f>
        <v>0</v>
      </c>
    </row>
    <row r="182" spans="1:9" ht="15">
      <c r="A182" s="9" t="s">
        <v>136</v>
      </c>
      <c r="B182" s="99">
        <v>0</v>
      </c>
      <c r="C182" s="20"/>
      <c r="D182" s="20"/>
      <c r="E182" s="20"/>
      <c r="F182" s="20"/>
      <c r="G182" s="20"/>
      <c r="H182" s="20"/>
      <c r="I182" s="64">
        <f t="shared" si="8"/>
        <v>0</v>
      </c>
    </row>
    <row r="183" spans="1:9" ht="15">
      <c r="A183" s="9" t="s">
        <v>164</v>
      </c>
      <c r="B183" s="100">
        <f>B182*4</f>
        <v>0</v>
      </c>
      <c r="C183" s="20"/>
      <c r="D183" s="20"/>
      <c r="E183" s="20"/>
      <c r="F183" s="20"/>
      <c r="G183" s="20"/>
      <c r="H183" s="20"/>
      <c r="I183" s="101">
        <f t="shared" si="8"/>
        <v>0</v>
      </c>
    </row>
    <row r="184" spans="1:9" ht="15">
      <c r="A184" s="9" t="s">
        <v>137</v>
      </c>
      <c r="B184" s="99">
        <v>0</v>
      </c>
      <c r="C184" s="20"/>
      <c r="D184" s="20"/>
      <c r="E184" s="20"/>
      <c r="F184" s="20"/>
      <c r="G184" s="20"/>
      <c r="H184" s="20"/>
      <c r="I184" s="64">
        <f t="shared" si="8"/>
        <v>0</v>
      </c>
    </row>
    <row r="185" spans="1:9" ht="15">
      <c r="A185" s="9" t="s">
        <v>164</v>
      </c>
      <c r="B185" s="100">
        <f>B184*4</f>
        <v>0</v>
      </c>
      <c r="C185" s="20"/>
      <c r="D185" s="20"/>
      <c r="E185" s="20"/>
      <c r="F185" s="20"/>
      <c r="G185" s="20"/>
      <c r="H185" s="20"/>
      <c r="I185" s="101">
        <f t="shared" si="8"/>
        <v>0</v>
      </c>
    </row>
    <row r="186" spans="1:9" ht="15">
      <c r="A186" s="9" t="s">
        <v>138</v>
      </c>
      <c r="B186" s="99">
        <v>0</v>
      </c>
      <c r="C186" s="20"/>
      <c r="D186" s="20"/>
      <c r="E186" s="20"/>
      <c r="F186" s="20"/>
      <c r="G186" s="20"/>
      <c r="H186" s="20"/>
      <c r="I186" s="64">
        <f t="shared" si="8"/>
        <v>0</v>
      </c>
    </row>
    <row r="187" spans="1:9" ht="15">
      <c r="A187" s="9" t="s">
        <v>164</v>
      </c>
      <c r="B187" s="99">
        <f>B186*4</f>
        <v>0</v>
      </c>
      <c r="C187" s="20"/>
      <c r="D187" s="20"/>
      <c r="E187" s="20"/>
      <c r="F187" s="20"/>
      <c r="G187" s="20"/>
      <c r="H187" s="20"/>
      <c r="I187" s="64">
        <f t="shared" si="8"/>
        <v>0</v>
      </c>
    </row>
    <row r="188" spans="1:9" ht="15">
      <c r="A188" s="9" t="s">
        <v>163</v>
      </c>
      <c r="B188" s="20"/>
      <c r="C188" s="20"/>
      <c r="D188" s="20"/>
      <c r="E188" s="20"/>
      <c r="F188" s="20"/>
      <c r="G188" s="20"/>
      <c r="H188" s="20"/>
      <c r="I188" s="64">
        <f t="shared" si="8"/>
        <v>0</v>
      </c>
    </row>
    <row r="189" spans="1:9" ht="15">
      <c r="A189" s="9" t="s">
        <v>164</v>
      </c>
      <c r="B189" s="20"/>
      <c r="C189" s="20"/>
      <c r="D189" s="20"/>
      <c r="E189" s="20"/>
      <c r="F189" s="20"/>
      <c r="G189" s="20"/>
      <c r="H189" s="20"/>
      <c r="I189" s="64">
        <f t="shared" si="8"/>
        <v>0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49"/>
      <c r="C192" s="16"/>
      <c r="D192" s="16"/>
      <c r="E192" s="16"/>
      <c r="F192" s="16"/>
      <c r="G192" s="16"/>
      <c r="H192" s="16"/>
      <c r="I192" s="67">
        <f>SUM(B192)</f>
        <v>0</v>
      </c>
      <c r="J192" s="50"/>
    </row>
    <row r="193" spans="1:9" ht="15.75" customHeight="1">
      <c r="A193" s="21" t="s">
        <v>113</v>
      </c>
      <c r="B193" s="49"/>
      <c r="C193" s="16"/>
      <c r="D193" s="16"/>
      <c r="E193" s="16"/>
      <c r="F193" s="16"/>
      <c r="G193" s="16"/>
      <c r="H193" s="16"/>
      <c r="I193" s="67">
        <f>SUM(B193)</f>
        <v>0</v>
      </c>
    </row>
    <row r="194" spans="1:9" ht="15.75" customHeight="1">
      <c r="A194" s="9" t="s">
        <v>127</v>
      </c>
      <c r="B194" s="51"/>
      <c r="C194" s="33"/>
      <c r="D194" s="33"/>
      <c r="E194" s="33"/>
      <c r="F194" s="33"/>
      <c r="G194" s="33"/>
      <c r="H194" s="33"/>
      <c r="I194" s="71">
        <f>B194</f>
        <v>0</v>
      </c>
    </row>
    <row r="195" spans="1:9" ht="15.75" customHeight="1">
      <c r="A195" s="9" t="s">
        <v>146</v>
      </c>
      <c r="B195" s="51"/>
      <c r="C195" s="33"/>
      <c r="D195" s="33"/>
      <c r="E195" s="33"/>
      <c r="F195" s="33"/>
      <c r="G195" s="33"/>
      <c r="H195" s="33"/>
      <c r="I195" s="71">
        <f>B195</f>
        <v>0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23">
        <f>'[38]Ventes St Sever'!$M$298</f>
        <v>90.10000000000001</v>
      </c>
      <c r="C198" s="23">
        <f>'[5]Ventes Hagetmau'!$L$108</f>
        <v>59.9</v>
      </c>
      <c r="D198" s="23">
        <f>'[5]Ventes Amou'!$L$182</f>
        <v>20.9</v>
      </c>
      <c r="E198" s="33"/>
      <c r="F198" s="33"/>
      <c r="G198" s="33"/>
      <c r="H198" s="54">
        <f>'[5]Vente en ligne'!$M$117</f>
        <v>29.4</v>
      </c>
      <c r="I198" s="34">
        <f>SUM(B198:H198)</f>
        <v>200.3</v>
      </c>
    </row>
    <row r="199" spans="1:9" ht="15">
      <c r="A199" s="6" t="s">
        <v>54</v>
      </c>
      <c r="B199" s="19">
        <f>'[38]Ventes St Sever'!$L$298</f>
        <v>12</v>
      </c>
      <c r="C199" s="76">
        <f>'[5]Ventes Hagetmau'!$K$108</f>
        <v>6</v>
      </c>
      <c r="D199" s="76">
        <f>'[5]Ventes Amou'!$K$182</f>
        <v>9</v>
      </c>
      <c r="E199" s="33"/>
      <c r="F199" s="33"/>
      <c r="G199" s="33"/>
      <c r="H199" s="133">
        <f>'[5]Vente en ligne'!$L$117</f>
        <v>3</v>
      </c>
      <c r="I199" s="74">
        <f>SUM(B199:H199)</f>
        <v>30</v>
      </c>
    </row>
    <row r="200" spans="1:11" ht="15">
      <c r="A200" s="164"/>
      <c r="B200" s="164"/>
      <c r="C200" s="164"/>
      <c r="D200" s="164"/>
      <c r="E200" s="164"/>
      <c r="F200" s="164"/>
      <c r="G200" s="164"/>
      <c r="H200" s="164"/>
      <c r="I200" s="164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153"/>
      <c r="I202" s="97">
        <f>SUM(B202:G202)</f>
        <v>0</v>
      </c>
      <c r="J202" s="72"/>
      <c r="K202" s="77"/>
    </row>
    <row r="203" spans="1:11" ht="15">
      <c r="A203" s="9" t="s">
        <v>121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/>
      <c r="I203" s="73">
        <f>SUM(B203:G203)</f>
        <v>0</v>
      </c>
      <c r="J203" s="72"/>
      <c r="K203" s="77"/>
    </row>
    <row r="204" spans="1:9" ht="15">
      <c r="A204" s="9" t="s">
        <v>35</v>
      </c>
      <c r="B204" s="55">
        <v>0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/>
      <c r="I204" s="64">
        <f>SUM(B204:G204)</f>
        <v>0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/>
      <c r="I206" s="73">
        <f aca="true" t="shared" si="9" ref="I206:I211">SUM(B206:G206)</f>
        <v>0</v>
      </c>
    </row>
    <row r="207" spans="1:9" ht="15">
      <c r="A207" s="9" t="s">
        <v>62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/>
      <c r="I207" s="73">
        <f t="shared" si="9"/>
        <v>0</v>
      </c>
    </row>
    <row r="208" spans="1:9" ht="15">
      <c r="A208" s="9" t="s">
        <v>63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/>
      <c r="I208" s="73">
        <f t="shared" si="9"/>
        <v>0</v>
      </c>
    </row>
    <row r="209" spans="1:9" ht="15">
      <c r="A209" s="9" t="s">
        <v>65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/>
      <c r="I209" s="73">
        <f t="shared" si="9"/>
        <v>0</v>
      </c>
    </row>
    <row r="210" spans="1:9" ht="15">
      <c r="A210" s="9" t="s">
        <v>148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/>
      <c r="I210" s="73">
        <f t="shared" si="9"/>
        <v>0</v>
      </c>
    </row>
    <row r="211" spans="1:9" ht="15">
      <c r="A211" s="9" t="s">
        <v>149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/>
      <c r="I211" s="73">
        <f t="shared" si="9"/>
        <v>0</v>
      </c>
    </row>
    <row r="212" spans="1:9" ht="15">
      <c r="A212" s="9" t="s">
        <v>157</v>
      </c>
      <c r="B212" s="54"/>
      <c r="C212" s="54"/>
      <c r="D212" s="54"/>
      <c r="E212" s="54"/>
      <c r="F212" s="54"/>
      <c r="G212" s="54"/>
      <c r="H212" s="54"/>
      <c r="I212" s="73"/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 aca="true" t="shared" si="10" ref="B218:G218">SUM(B206:B217)</f>
        <v>0</v>
      </c>
      <c r="C218" s="73">
        <f t="shared" si="10"/>
        <v>0</v>
      </c>
      <c r="D218" s="73">
        <f t="shared" si="10"/>
        <v>0</v>
      </c>
      <c r="E218" s="73">
        <f t="shared" si="10"/>
        <v>0</v>
      </c>
      <c r="F218" s="73">
        <f t="shared" si="10"/>
        <v>0</v>
      </c>
      <c r="G218" s="73">
        <f t="shared" si="10"/>
        <v>0</v>
      </c>
      <c r="H218" s="73"/>
      <c r="I218" s="73">
        <f>SUM(B218:G218)</f>
        <v>0</v>
      </c>
    </row>
    <row r="219" spans="1:9" ht="15">
      <c r="A219" s="6" t="s">
        <v>55</v>
      </c>
      <c r="B219" s="73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/>
      <c r="I219" s="73">
        <f>SUM(B219:G219)</f>
        <v>0</v>
      </c>
    </row>
    <row r="220" spans="1:9" ht="15">
      <c r="A220" s="6" t="s">
        <v>69</v>
      </c>
      <c r="B220" s="64">
        <v>0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/>
      <c r="I220" s="64">
        <f>SUM(B220:G220)</f>
        <v>0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v>0</v>
      </c>
      <c r="C222" s="33"/>
      <c r="D222" s="73">
        <f>'[1]Amou'!$W$43</f>
        <v>503</v>
      </c>
      <c r="E222" s="33"/>
      <c r="F222" s="33"/>
      <c r="G222" s="33"/>
      <c r="H222" s="33"/>
      <c r="I222" s="73">
        <f>SUM(B222:G222)</f>
        <v>503</v>
      </c>
    </row>
    <row r="223" spans="1:9" ht="15">
      <c r="A223" s="6" t="s">
        <v>55</v>
      </c>
      <c r="B223" s="73">
        <v>0</v>
      </c>
      <c r="C223" s="33"/>
      <c r="D223" s="73">
        <f>'[1]Amou'!$X$43</f>
        <v>10.2</v>
      </c>
      <c r="E223" s="33"/>
      <c r="F223" s="33"/>
      <c r="G223" s="33"/>
      <c r="H223" s="33"/>
      <c r="I223" s="73">
        <f>SUM(B223:G223)</f>
        <v>10.2</v>
      </c>
    </row>
    <row r="224" spans="1:9" ht="15">
      <c r="A224" s="6" t="s">
        <v>69</v>
      </c>
      <c r="B224" s="64">
        <v>0</v>
      </c>
      <c r="C224" s="33"/>
      <c r="D224" s="64">
        <v>9</v>
      </c>
      <c r="E224" s="20"/>
      <c r="F224" s="20"/>
      <c r="G224" s="20"/>
      <c r="H224" s="20"/>
      <c r="I224" s="64">
        <f>SUM(B224:G224)</f>
        <v>9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/>
      <c r="I226" s="73">
        <f aca="true" t="shared" si="11" ref="I226:I250">SUM(B226:G226)</f>
        <v>0</v>
      </c>
    </row>
    <row r="227" spans="1:9" ht="15">
      <c r="A227" s="9" t="s">
        <v>161</v>
      </c>
      <c r="B227" s="54">
        <v>0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/>
      <c r="I227" s="73">
        <f t="shared" si="11"/>
        <v>0</v>
      </c>
    </row>
    <row r="228" spans="1:9" ht="15">
      <c r="A228" s="9" t="s">
        <v>162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/>
      <c r="I228" s="73">
        <f t="shared" si="11"/>
        <v>0</v>
      </c>
    </row>
    <row r="229" spans="1:9" ht="15">
      <c r="A229" s="9"/>
      <c r="B229" s="5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/>
      <c r="I229" s="73">
        <f t="shared" si="11"/>
        <v>0</v>
      </c>
    </row>
    <row r="230" spans="1:9" ht="15">
      <c r="A230" s="9"/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/>
      <c r="I230" s="73">
        <f t="shared" si="11"/>
        <v>0</v>
      </c>
    </row>
    <row r="231" spans="1:9" ht="15">
      <c r="A231" s="9"/>
      <c r="B231" s="54">
        <v>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/>
      <c r="I231" s="73">
        <f t="shared" si="11"/>
        <v>0</v>
      </c>
    </row>
    <row r="232" spans="1:9" ht="15">
      <c r="A232" s="9"/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/>
      <c r="I232" s="73">
        <f t="shared" si="11"/>
        <v>0</v>
      </c>
    </row>
    <row r="233" spans="1:9" ht="15">
      <c r="A233" s="9"/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/>
      <c r="I233" s="73">
        <f t="shared" si="11"/>
        <v>0</v>
      </c>
    </row>
    <row r="234" spans="1:9" ht="15">
      <c r="A234" s="9"/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/>
      <c r="I234" s="73">
        <f t="shared" si="11"/>
        <v>0</v>
      </c>
    </row>
    <row r="235" spans="1:9" ht="15">
      <c r="A235" s="9"/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/>
      <c r="I235" s="73">
        <f t="shared" si="11"/>
        <v>0</v>
      </c>
    </row>
    <row r="236" spans="1:9" ht="15">
      <c r="A236" s="9"/>
      <c r="B236" s="54">
        <v>0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/>
      <c r="I236" s="73">
        <f t="shared" si="11"/>
        <v>0</v>
      </c>
    </row>
    <row r="237" spans="1:9" ht="15">
      <c r="A237" s="9"/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/>
      <c r="I237" s="73">
        <f t="shared" si="11"/>
        <v>0</v>
      </c>
    </row>
    <row r="238" spans="1:9" ht="15">
      <c r="A238" s="9"/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/>
      <c r="I238" s="73">
        <f t="shared" si="11"/>
        <v>0</v>
      </c>
    </row>
    <row r="239" spans="1:9" ht="15">
      <c r="A239" s="9"/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/>
      <c r="I239" s="73">
        <f t="shared" si="11"/>
        <v>0</v>
      </c>
    </row>
    <row r="240" spans="1:9" ht="15">
      <c r="A240" s="9"/>
      <c r="B240" s="54">
        <v>0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/>
      <c r="I240" s="73">
        <f t="shared" si="11"/>
        <v>0</v>
      </c>
    </row>
    <row r="241" spans="1:9" ht="15">
      <c r="A241" s="9"/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/>
      <c r="I241" s="73">
        <f t="shared" si="11"/>
        <v>0</v>
      </c>
    </row>
    <row r="242" spans="1:9" ht="15">
      <c r="A242" s="9"/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/>
      <c r="I242" s="73">
        <f t="shared" si="11"/>
        <v>0</v>
      </c>
    </row>
    <row r="243" spans="1:9" ht="15">
      <c r="A243" s="9"/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/>
      <c r="I243" s="73">
        <f t="shared" si="11"/>
        <v>0</v>
      </c>
    </row>
    <row r="244" spans="1:9" ht="15">
      <c r="A244" s="9"/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/>
      <c r="I244" s="73">
        <f t="shared" si="11"/>
        <v>0</v>
      </c>
    </row>
    <row r="245" spans="1:9" ht="15">
      <c r="A245" s="9"/>
      <c r="B245" s="54">
        <v>0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/>
      <c r="I245" s="73">
        <f t="shared" si="11"/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f>SUM(B226:B245)</f>
        <v>0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/>
      <c r="I248" s="73">
        <f t="shared" si="11"/>
        <v>0</v>
      </c>
    </row>
    <row r="249" spans="1:9" ht="15">
      <c r="A249" s="6" t="s">
        <v>55</v>
      </c>
      <c r="B249" s="73">
        <v>0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/>
      <c r="I249" s="73">
        <f t="shared" si="11"/>
        <v>0</v>
      </c>
    </row>
    <row r="250" spans="1:9" ht="15">
      <c r="A250" s="6" t="s">
        <v>69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/>
      <c r="I250" s="64">
        <f t="shared" si="11"/>
        <v>0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v>0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/>
      <c r="I252" s="73">
        <f aca="true" t="shared" si="12" ref="I252:I262">SUM(B252:G252)</f>
        <v>0</v>
      </c>
    </row>
    <row r="253" spans="1:9" ht="15">
      <c r="A253" s="9"/>
      <c r="B253" s="54">
        <v>0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/>
      <c r="I253" s="73">
        <f t="shared" si="12"/>
        <v>0</v>
      </c>
    </row>
    <row r="254" spans="1:9" ht="15">
      <c r="A254" s="9"/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/>
      <c r="I254" s="73">
        <f t="shared" si="12"/>
        <v>0</v>
      </c>
    </row>
    <row r="255" spans="1:9" ht="15">
      <c r="A255" s="9"/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/>
      <c r="I255" s="73">
        <f t="shared" si="12"/>
        <v>0</v>
      </c>
    </row>
    <row r="256" spans="1:9" ht="15">
      <c r="A256" s="9"/>
      <c r="B256" s="54">
        <v>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/>
      <c r="I256" s="73">
        <f t="shared" si="12"/>
        <v>0</v>
      </c>
    </row>
    <row r="257" spans="1:9" ht="15">
      <c r="A257" s="9"/>
      <c r="B257" s="54">
        <v>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/>
      <c r="I257" s="73">
        <f t="shared" si="12"/>
        <v>0</v>
      </c>
    </row>
    <row r="258" spans="1:9" ht="15">
      <c r="A258" s="9"/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/>
      <c r="I258" s="73">
        <f t="shared" si="12"/>
        <v>0</v>
      </c>
    </row>
    <row r="259" spans="1:9" ht="15">
      <c r="A259" s="9"/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/>
      <c r="I259" s="73">
        <f t="shared" si="12"/>
        <v>0</v>
      </c>
    </row>
    <row r="260" spans="1:9" ht="15">
      <c r="A260" s="6" t="s">
        <v>68</v>
      </c>
      <c r="B260" s="73">
        <f aca="true" t="shared" si="13" ref="B260:G260">SUM(B252:B259)</f>
        <v>0</v>
      </c>
      <c r="C260" s="73">
        <f t="shared" si="13"/>
        <v>0</v>
      </c>
      <c r="D260" s="73">
        <f t="shared" si="13"/>
        <v>0</v>
      </c>
      <c r="E260" s="73">
        <f t="shared" si="13"/>
        <v>0</v>
      </c>
      <c r="F260" s="73">
        <f t="shared" si="13"/>
        <v>0</v>
      </c>
      <c r="G260" s="73">
        <f t="shared" si="13"/>
        <v>0</v>
      </c>
      <c r="H260" s="73"/>
      <c r="I260" s="73">
        <f t="shared" si="12"/>
        <v>0</v>
      </c>
    </row>
    <row r="261" spans="1:9" ht="15">
      <c r="A261" s="6" t="s">
        <v>55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/>
      <c r="I261" s="73">
        <f t="shared" si="12"/>
        <v>0</v>
      </c>
    </row>
    <row r="262" spans="1:9" ht="15">
      <c r="A262" s="6" t="s">
        <v>69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/>
      <c r="I262" s="64">
        <f t="shared" si="12"/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v>0</v>
      </c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/>
      <c r="I264" s="73">
        <f aca="true" t="shared" si="14" ref="I264:I275">SUM(B264:G264)</f>
        <v>0</v>
      </c>
    </row>
    <row r="265" spans="1:9" ht="15">
      <c r="A265" s="116" t="s">
        <v>156</v>
      </c>
      <c r="B265" s="54">
        <v>0</v>
      </c>
      <c r="C265" s="54">
        <v>0</v>
      </c>
      <c r="D265" s="54">
        <f>'[15]Hors saison '!$D$19</f>
        <v>16</v>
      </c>
      <c r="E265" s="54">
        <v>0</v>
      </c>
      <c r="F265" s="54">
        <v>0</v>
      </c>
      <c r="G265" s="54">
        <v>0</v>
      </c>
      <c r="H265" s="54"/>
      <c r="I265" s="73">
        <f t="shared" si="14"/>
        <v>16</v>
      </c>
    </row>
    <row r="266" spans="1:9" ht="15">
      <c r="A266" s="9"/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/>
      <c r="I266" s="73">
        <f t="shared" si="14"/>
        <v>0</v>
      </c>
    </row>
    <row r="267" spans="1:9" ht="15">
      <c r="A267" s="9"/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/>
      <c r="I267" s="73">
        <f t="shared" si="14"/>
        <v>0</v>
      </c>
    </row>
    <row r="268" spans="1:9" ht="15">
      <c r="A268" s="9"/>
      <c r="B268" s="54">
        <v>0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/>
      <c r="I268" s="73">
        <f t="shared" si="14"/>
        <v>0</v>
      </c>
    </row>
    <row r="269" spans="1:9" ht="15">
      <c r="A269" s="9"/>
      <c r="B269" s="54">
        <v>0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/>
      <c r="I269" s="73">
        <f t="shared" si="14"/>
        <v>0</v>
      </c>
    </row>
    <row r="270" spans="1:9" ht="15">
      <c r="A270" s="9"/>
      <c r="B270" s="54"/>
      <c r="C270" s="54"/>
      <c r="D270" s="54"/>
      <c r="E270" s="54"/>
      <c r="F270" s="54"/>
      <c r="G270" s="54"/>
      <c r="H270" s="54"/>
      <c r="I270" s="73"/>
    </row>
    <row r="271" spans="1:9" ht="15">
      <c r="A271" s="9"/>
      <c r="B271" s="54"/>
      <c r="C271" s="54"/>
      <c r="D271" s="54"/>
      <c r="E271" s="54"/>
      <c r="F271" s="54"/>
      <c r="G271" s="54"/>
      <c r="H271" s="54"/>
      <c r="I271" s="73"/>
    </row>
    <row r="272" spans="1:9" ht="15">
      <c r="A272" s="9"/>
      <c r="B272" s="54">
        <v>0</v>
      </c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/>
      <c r="I272" s="73">
        <f t="shared" si="14"/>
        <v>0</v>
      </c>
    </row>
    <row r="273" spans="1:9" ht="15">
      <c r="A273" s="6" t="s">
        <v>68</v>
      </c>
      <c r="B273" s="73">
        <f aca="true" t="shared" si="15" ref="B273:G273">SUM(B264:B272)</f>
        <v>0</v>
      </c>
      <c r="C273" s="73">
        <f t="shared" si="15"/>
        <v>0</v>
      </c>
      <c r="D273" s="73">
        <f t="shared" si="15"/>
        <v>16</v>
      </c>
      <c r="E273" s="73">
        <f t="shared" si="15"/>
        <v>0</v>
      </c>
      <c r="F273" s="73">
        <f t="shared" si="15"/>
        <v>0</v>
      </c>
      <c r="G273" s="73">
        <f t="shared" si="15"/>
        <v>0</v>
      </c>
      <c r="H273" s="73"/>
      <c r="I273" s="73">
        <f t="shared" si="14"/>
        <v>16</v>
      </c>
    </row>
    <row r="274" spans="1:9" ht="15">
      <c r="A274" s="6" t="s">
        <v>55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/>
      <c r="I274" s="73">
        <f t="shared" si="14"/>
        <v>0</v>
      </c>
    </row>
    <row r="275" spans="1:9" ht="15">
      <c r="A275" s="6" t="s">
        <v>69</v>
      </c>
      <c r="B275" s="64">
        <v>0</v>
      </c>
      <c r="C275" s="64">
        <v>0</v>
      </c>
      <c r="D275" s="64">
        <f>'[15]Hors saison '!$C$19</f>
        <v>2</v>
      </c>
      <c r="E275" s="64">
        <v>0</v>
      </c>
      <c r="F275" s="64">
        <v>0</v>
      </c>
      <c r="G275" s="64">
        <v>0</v>
      </c>
      <c r="H275" s="64"/>
      <c r="I275" s="64">
        <f t="shared" si="14"/>
        <v>2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v>0</v>
      </c>
      <c r="C279" s="19">
        <v>0</v>
      </c>
      <c r="D279" s="19">
        <v>0</v>
      </c>
      <c r="E279" s="19">
        <v>0</v>
      </c>
      <c r="F279" s="16"/>
      <c r="G279" s="16"/>
      <c r="H279" s="16"/>
      <c r="I279" s="35">
        <f>SUM(B279:G279)</f>
        <v>0</v>
      </c>
    </row>
    <row r="280" spans="1:9" ht="15">
      <c r="A280" s="6" t="s">
        <v>10</v>
      </c>
      <c r="B280" s="19">
        <v>0</v>
      </c>
      <c r="C280" s="19">
        <v>0</v>
      </c>
      <c r="D280" s="19">
        <v>0</v>
      </c>
      <c r="E280" s="19">
        <v>0</v>
      </c>
      <c r="F280" s="16"/>
      <c r="G280" s="16"/>
      <c r="H280" s="16"/>
      <c r="I280" s="35">
        <f>SUM(B280:G280)</f>
        <v>0</v>
      </c>
    </row>
    <row r="281" spans="1:9" ht="15">
      <c r="A281" s="6" t="s">
        <v>9</v>
      </c>
      <c r="B281" s="19"/>
      <c r="C281" s="16"/>
      <c r="D281" s="16"/>
      <c r="E281" s="16"/>
      <c r="F281" s="16"/>
      <c r="G281" s="16"/>
      <c r="H281" s="16"/>
      <c r="I281" s="35">
        <f>SUM(B281:G281)</f>
        <v>0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15">
      <c r="A283" s="6" t="s">
        <v>3</v>
      </c>
      <c r="B283" s="19">
        <v>0</v>
      </c>
      <c r="C283" s="19">
        <v>0</v>
      </c>
      <c r="D283" s="19">
        <v>0</v>
      </c>
      <c r="E283" s="16"/>
      <c r="F283" s="16"/>
      <c r="G283" s="16"/>
      <c r="H283" s="16"/>
      <c r="I283" s="35">
        <f>SUM(B283:G283)</f>
        <v>0</v>
      </c>
    </row>
    <row r="284" spans="1:9" ht="30">
      <c r="A284" s="6" t="s">
        <v>4</v>
      </c>
      <c r="B284" s="19">
        <v>0</v>
      </c>
      <c r="C284" s="19">
        <v>0</v>
      </c>
      <c r="D284" s="19">
        <v>0</v>
      </c>
      <c r="E284" s="16"/>
      <c r="F284" s="16"/>
      <c r="G284" s="16"/>
      <c r="H284" s="16"/>
      <c r="I284" s="35">
        <f>SUM(B284:G284)</f>
        <v>0</v>
      </c>
    </row>
    <row r="285" spans="1:9" ht="18.75" customHeight="1">
      <c r="A285" t="s">
        <v>12</v>
      </c>
      <c r="B285" s="17">
        <v>0</v>
      </c>
      <c r="C285" s="17">
        <v>0</v>
      </c>
      <c r="D285" s="17">
        <v>0</v>
      </c>
      <c r="E285" s="16"/>
      <c r="F285" s="16"/>
      <c r="G285" s="16"/>
      <c r="H285" s="16"/>
      <c r="I285" s="35">
        <f>SUM(B285:G285)</f>
        <v>0</v>
      </c>
    </row>
    <row r="286" spans="1:9" ht="15" customHeight="1">
      <c r="A286" t="s">
        <v>6</v>
      </c>
      <c r="B286" s="31">
        <v>0</v>
      </c>
      <c r="C286" s="31">
        <v>0</v>
      </c>
      <c r="D286" s="31">
        <v>0</v>
      </c>
      <c r="E286" s="16"/>
      <c r="F286" s="16"/>
      <c r="G286" s="16"/>
      <c r="H286" s="16"/>
      <c r="I286" s="35">
        <f>SUM(B286:G286)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v>0</v>
      </c>
      <c r="C288" s="16"/>
      <c r="D288" s="16"/>
      <c r="E288" s="16"/>
      <c r="F288" s="16"/>
      <c r="G288" s="16"/>
      <c r="H288" s="16"/>
      <c r="I288" s="69">
        <f>SUM(B288:G288)</f>
        <v>0</v>
      </c>
    </row>
    <row r="289" spans="1:9" ht="15">
      <c r="A289" s="13" t="s">
        <v>108</v>
      </c>
      <c r="B289" s="70">
        <v>0</v>
      </c>
      <c r="C289" s="16"/>
      <c r="D289" s="16"/>
      <c r="E289" s="16"/>
      <c r="F289" s="16"/>
      <c r="G289" s="16"/>
      <c r="H289" s="16"/>
      <c r="I289" s="69">
        <f>SUM(B289:G289)</f>
        <v>0</v>
      </c>
    </row>
    <row r="290" spans="1:9" ht="15">
      <c r="A290" s="13" t="s">
        <v>109</v>
      </c>
      <c r="B290" s="70">
        <v>0</v>
      </c>
      <c r="C290" s="16"/>
      <c r="D290" s="16"/>
      <c r="E290" s="16"/>
      <c r="F290" s="16"/>
      <c r="G290" s="16"/>
      <c r="H290" s="16"/>
      <c r="I290" s="69">
        <f>SUM(B290:G290)</f>
        <v>0</v>
      </c>
    </row>
    <row r="291" spans="1:9" ht="15">
      <c r="A291" s="13" t="s">
        <v>110</v>
      </c>
      <c r="B291" s="70">
        <v>0</v>
      </c>
      <c r="C291" s="16"/>
      <c r="D291" s="16"/>
      <c r="E291" s="16"/>
      <c r="F291" s="16"/>
      <c r="G291" s="16"/>
      <c r="H291" s="16"/>
      <c r="I291" s="69">
        <f>SUM(B291:G291)</f>
        <v>0</v>
      </c>
    </row>
    <row r="292" spans="1:9" ht="15">
      <c r="A292" s="7" t="s">
        <v>106</v>
      </c>
      <c r="B292" s="70">
        <v>0</v>
      </c>
      <c r="C292" s="16"/>
      <c r="D292" s="16"/>
      <c r="E292" s="16"/>
      <c r="F292" s="16"/>
      <c r="G292" s="16"/>
      <c r="H292" s="16"/>
      <c r="I292" s="69">
        <f>SUM(B292:G292)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 t="s">
        <v>182</v>
      </c>
      <c r="C295" s="17" t="s">
        <v>182</v>
      </c>
      <c r="D295" s="17"/>
      <c r="E295" s="16"/>
      <c r="F295" s="16"/>
      <c r="G295" s="16"/>
      <c r="H295" s="16"/>
      <c r="I295" s="68"/>
    </row>
    <row r="296" spans="1:9" ht="15">
      <c r="A296" s="45" t="s">
        <v>99</v>
      </c>
      <c r="B296" s="17" t="s">
        <v>183</v>
      </c>
      <c r="C296" s="17" t="s">
        <v>175</v>
      </c>
      <c r="D296" s="17"/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v>1</v>
      </c>
      <c r="C297" s="17">
        <v>1</v>
      </c>
      <c r="D297" s="17">
        <v>0</v>
      </c>
      <c r="E297" s="16"/>
      <c r="F297" s="16"/>
      <c r="G297" s="16"/>
      <c r="H297" s="16"/>
      <c r="I297" s="68">
        <f>SUM(B297:G297)</f>
        <v>2</v>
      </c>
    </row>
    <row r="298" spans="1:9" ht="15">
      <c r="A298" s="45" t="s">
        <v>98</v>
      </c>
      <c r="B298" s="17"/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/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v>0</v>
      </c>
      <c r="C300" s="17">
        <v>0</v>
      </c>
      <c r="D300" s="17">
        <v>0</v>
      </c>
      <c r="E300" s="16"/>
      <c r="F300" s="16"/>
      <c r="G300" s="16"/>
      <c r="H300" s="16"/>
      <c r="I300" s="68">
        <f>SUM(B300:G300)</f>
        <v>0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v>0</v>
      </c>
      <c r="C303" s="17">
        <v>0</v>
      </c>
      <c r="D303" s="17">
        <v>0</v>
      </c>
      <c r="E303" s="16"/>
      <c r="F303" s="16"/>
      <c r="G303" s="16"/>
      <c r="H303" s="16"/>
      <c r="I303" s="68">
        <f>SUM(B303:G303)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/>
      <c r="C306" s="120"/>
      <c r="D306" s="120"/>
      <c r="E306" s="120"/>
      <c r="F306" s="120"/>
      <c r="G306" s="120"/>
      <c r="H306" s="120"/>
      <c r="I306" s="117">
        <f>SUM(B306)</f>
        <v>0</v>
      </c>
    </row>
    <row r="307" spans="1:9" ht="15">
      <c r="A307" s="118" t="s">
        <v>167</v>
      </c>
      <c r="B307" s="119"/>
      <c r="C307" s="120"/>
      <c r="D307" s="120"/>
      <c r="E307" s="120"/>
      <c r="F307" s="120"/>
      <c r="G307" s="120"/>
      <c r="H307" s="120"/>
      <c r="I307" s="117">
        <f>SUM(B307)</f>
        <v>0</v>
      </c>
    </row>
    <row r="308" spans="1:9" ht="15">
      <c r="A308" s="118" t="s">
        <v>168</v>
      </c>
      <c r="B308" s="117"/>
      <c r="C308" s="120"/>
      <c r="D308" s="120"/>
      <c r="E308" s="120"/>
      <c r="F308" s="120"/>
      <c r="G308" s="120"/>
      <c r="H308" s="120"/>
      <c r="I308" s="117">
        <f>SUM(B308)</f>
        <v>0</v>
      </c>
    </row>
    <row r="309" spans="1:9" ht="15">
      <c r="A309" s="118" t="s">
        <v>169</v>
      </c>
      <c r="B309" s="121"/>
      <c r="C309" s="120"/>
      <c r="D309" s="120"/>
      <c r="E309" s="120"/>
      <c r="F309" s="120"/>
      <c r="G309" s="120"/>
      <c r="H309" s="120"/>
      <c r="I309" s="117">
        <f>SUM(B309)</f>
        <v>0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/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/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/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/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I306+I311</f>
        <v>0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I307+I312</f>
        <v>0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I308+I313</f>
        <v>0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I309+I314</f>
        <v>0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70:I70"/>
    <mergeCell ref="A84:I84"/>
    <mergeCell ref="A119:I119"/>
    <mergeCell ref="A191:I191"/>
    <mergeCell ref="A197:I197"/>
    <mergeCell ref="A200:I200"/>
    <mergeCell ref="A277:I277"/>
    <mergeCell ref="A278:I278"/>
    <mergeCell ref="A282:I282"/>
    <mergeCell ref="A287:I287"/>
    <mergeCell ref="A293:I293"/>
    <mergeCell ref="A304:I304"/>
    <mergeCell ref="A321:I321"/>
    <mergeCell ref="A322:I322"/>
    <mergeCell ref="A323:I323"/>
    <mergeCell ref="A324:I324"/>
    <mergeCell ref="A325:I325"/>
    <mergeCell ref="A326:I326"/>
    <mergeCell ref="A333:I333"/>
    <mergeCell ref="A334:I334"/>
    <mergeCell ref="A335:I335"/>
    <mergeCell ref="A327:I327"/>
    <mergeCell ref="A328:I328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="85" zoomScaleNormal="85" zoomScalePageLayoutView="0" workbookViewId="0" topLeftCell="A184">
      <selection activeCell="I199" sqref="I199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203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v>0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/>
      <c r="C28" s="16"/>
      <c r="D28" s="16"/>
      <c r="E28" s="16"/>
      <c r="F28" s="16"/>
      <c r="G28" s="16"/>
      <c r="H28" s="16"/>
      <c r="I28" s="29">
        <f>SUM(B28)</f>
        <v>0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>SUM(B33:B34)</f>
        <v>116</v>
      </c>
      <c r="C32" s="15">
        <f>SUM(C33:C34)</f>
        <v>57</v>
      </c>
      <c r="D32" s="15">
        <f>SUM(D33:D34)</f>
        <v>34</v>
      </c>
      <c r="E32" s="14"/>
      <c r="F32" s="14"/>
      <c r="G32" s="14"/>
      <c r="H32" s="14"/>
      <c r="I32" s="15">
        <f aca="true" t="shared" si="0" ref="I32:I37">SUM(B32:G32)</f>
        <v>207</v>
      </c>
    </row>
    <row r="33" spans="1:9" ht="15">
      <c r="A33" s="9" t="s">
        <v>14</v>
      </c>
      <c r="B33" s="18">
        <v>100</v>
      </c>
      <c r="C33" s="18">
        <v>42</v>
      </c>
      <c r="D33" s="18">
        <v>18</v>
      </c>
      <c r="E33" s="14"/>
      <c r="F33" s="38"/>
      <c r="G33" s="38"/>
      <c r="H33" s="38"/>
      <c r="I33" s="15">
        <f t="shared" si="0"/>
        <v>160</v>
      </c>
    </row>
    <row r="34" spans="1:9" ht="15">
      <c r="A34" s="9" t="s">
        <v>15</v>
      </c>
      <c r="B34" s="18">
        <v>16</v>
      </c>
      <c r="C34" s="18">
        <v>15</v>
      </c>
      <c r="D34" s="18">
        <v>16</v>
      </c>
      <c r="E34" s="14"/>
      <c r="F34" s="38"/>
      <c r="G34" s="38"/>
      <c r="H34" s="38"/>
      <c r="I34" s="15">
        <f t="shared" si="0"/>
        <v>47</v>
      </c>
    </row>
    <row r="35" spans="1:9" ht="15">
      <c r="A35" s="10" t="s">
        <v>35</v>
      </c>
      <c r="B35" s="15">
        <f>SUM(B36:B37)</f>
        <v>219</v>
      </c>
      <c r="C35" s="15">
        <f>SUM(C36:C37)</f>
        <v>78</v>
      </c>
      <c r="D35" s="15">
        <f>SUM(D36:D37)</f>
        <v>47</v>
      </c>
      <c r="E35" s="14"/>
      <c r="F35" s="14"/>
      <c r="G35" s="14"/>
      <c r="H35" s="14"/>
      <c r="I35" s="15">
        <f t="shared" si="0"/>
        <v>344</v>
      </c>
    </row>
    <row r="36" spans="1:9" ht="15">
      <c r="A36" s="21" t="s">
        <v>14</v>
      </c>
      <c r="B36" s="18">
        <v>200</v>
      </c>
      <c r="C36" s="18">
        <v>62</v>
      </c>
      <c r="D36" s="18">
        <v>30</v>
      </c>
      <c r="E36" s="14"/>
      <c r="F36" s="39"/>
      <c r="G36" s="39"/>
      <c r="H36" s="39"/>
      <c r="I36" s="15">
        <f t="shared" si="0"/>
        <v>292</v>
      </c>
    </row>
    <row r="37" spans="1:9" ht="15">
      <c r="A37" s="21" t="s">
        <v>15</v>
      </c>
      <c r="B37" s="18">
        <v>19</v>
      </c>
      <c r="C37" s="18">
        <v>16</v>
      </c>
      <c r="D37" s="18">
        <v>17</v>
      </c>
      <c r="E37" s="14"/>
      <c r="F37" s="39"/>
      <c r="G37" s="39"/>
      <c r="H37" s="39"/>
      <c r="I37" s="15">
        <f t="shared" si="0"/>
        <v>52</v>
      </c>
    </row>
    <row r="38" spans="1:9" ht="30">
      <c r="A38" s="10" t="s">
        <v>30</v>
      </c>
      <c r="B38" s="15"/>
      <c r="C38" s="15"/>
      <c r="D38" s="15"/>
      <c r="E38" s="14"/>
      <c r="F38" s="14"/>
      <c r="G38" s="14"/>
      <c r="H38" s="14"/>
      <c r="I38" s="15"/>
    </row>
    <row r="39" spans="1:9" ht="15">
      <c r="A39" s="11" t="s">
        <v>16</v>
      </c>
      <c r="B39" s="29">
        <f>SUM(B40+B42+B43+B44+B45)</f>
        <v>115</v>
      </c>
      <c r="C39" s="29">
        <f>SUM(C40+C42+C43+C44+C45)</f>
        <v>56</v>
      </c>
      <c r="D39" s="29">
        <f>SUM(D40+D42+D43+D44+D45)</f>
        <v>33</v>
      </c>
      <c r="E39" s="14"/>
      <c r="F39" s="40"/>
      <c r="G39" s="40"/>
      <c r="H39" s="40"/>
      <c r="I39" s="29">
        <f aca="true" t="shared" si="1" ref="I39:I52">SUM(B39:G39)</f>
        <v>204</v>
      </c>
    </row>
    <row r="40" spans="1:9" ht="15">
      <c r="A40" s="9" t="s">
        <v>20</v>
      </c>
      <c r="B40" s="18">
        <v>77</v>
      </c>
      <c r="C40" s="18">
        <v>25</v>
      </c>
      <c r="D40" s="18">
        <v>9</v>
      </c>
      <c r="E40" s="14"/>
      <c r="F40" s="38"/>
      <c r="G40" s="38"/>
      <c r="H40" s="38"/>
      <c r="I40" s="29">
        <f t="shared" si="1"/>
        <v>111</v>
      </c>
    </row>
    <row r="41" spans="1:9" ht="15">
      <c r="A41" s="9" t="s">
        <v>17</v>
      </c>
      <c r="B41" s="18">
        <v>59</v>
      </c>
      <c r="C41" s="18">
        <v>16</v>
      </c>
      <c r="D41" s="18">
        <v>3</v>
      </c>
      <c r="E41" s="14"/>
      <c r="F41" s="38"/>
      <c r="G41" s="38"/>
      <c r="H41" s="38"/>
      <c r="I41" s="29">
        <f t="shared" si="1"/>
        <v>78</v>
      </c>
    </row>
    <row r="42" spans="1:9" ht="15">
      <c r="A42" s="9" t="s">
        <v>21</v>
      </c>
      <c r="B42" s="18">
        <v>2</v>
      </c>
      <c r="C42" s="18">
        <v>1</v>
      </c>
      <c r="D42" s="18">
        <v>1</v>
      </c>
      <c r="E42" s="14"/>
      <c r="F42" s="38"/>
      <c r="G42" s="38"/>
      <c r="H42" s="38"/>
      <c r="I42" s="29">
        <f t="shared" si="1"/>
        <v>4</v>
      </c>
    </row>
    <row r="43" spans="1:9" ht="15">
      <c r="A43" s="9" t="s">
        <v>18</v>
      </c>
      <c r="B43" s="18">
        <v>8</v>
      </c>
      <c r="C43" s="18">
        <v>2</v>
      </c>
      <c r="D43" s="18">
        <v>0</v>
      </c>
      <c r="E43" s="14"/>
      <c r="F43" s="38"/>
      <c r="G43" s="38"/>
      <c r="H43" s="38"/>
      <c r="I43" s="29">
        <f t="shared" si="1"/>
        <v>10</v>
      </c>
    </row>
    <row r="44" spans="1:9" ht="15">
      <c r="A44" s="9" t="s">
        <v>19</v>
      </c>
      <c r="B44" s="18">
        <v>2</v>
      </c>
      <c r="C44" s="18">
        <v>4</v>
      </c>
      <c r="D44" s="18">
        <v>1</v>
      </c>
      <c r="E44" s="14"/>
      <c r="F44" s="38"/>
      <c r="G44" s="38"/>
      <c r="H44" s="38"/>
      <c r="I44" s="29">
        <f t="shared" si="1"/>
        <v>7</v>
      </c>
    </row>
    <row r="45" spans="1:9" ht="15">
      <c r="A45" s="9" t="s">
        <v>22</v>
      </c>
      <c r="B45" s="18">
        <v>26</v>
      </c>
      <c r="C45" s="18">
        <v>24</v>
      </c>
      <c r="D45" s="18">
        <v>22</v>
      </c>
      <c r="E45" s="14"/>
      <c r="F45" s="38"/>
      <c r="G45" s="38"/>
      <c r="H45" s="38"/>
      <c r="I45" s="29">
        <f t="shared" si="1"/>
        <v>72</v>
      </c>
    </row>
    <row r="46" spans="1:9" ht="15">
      <c r="A46" s="11" t="s">
        <v>23</v>
      </c>
      <c r="B46" s="29">
        <f>SUM(B47:B52)</f>
        <v>1</v>
      </c>
      <c r="C46" s="29">
        <f>SUM(C47:C52)</f>
        <v>1</v>
      </c>
      <c r="D46" s="29">
        <f>SUM(D47:D52)</f>
        <v>1</v>
      </c>
      <c r="E46" s="14"/>
      <c r="F46" s="40"/>
      <c r="G46" s="40"/>
      <c r="H46" s="40"/>
      <c r="I46" s="29">
        <f t="shared" si="1"/>
        <v>3</v>
      </c>
    </row>
    <row r="47" spans="1:9" ht="15">
      <c r="A47" s="9" t="s">
        <v>24</v>
      </c>
      <c r="B47" s="18">
        <v>0</v>
      </c>
      <c r="C47" s="18">
        <v>0</v>
      </c>
      <c r="D47" s="18">
        <v>0</v>
      </c>
      <c r="E47" s="14"/>
      <c r="F47" s="38"/>
      <c r="G47" s="38"/>
      <c r="H47" s="38"/>
      <c r="I47" s="29">
        <f t="shared" si="1"/>
        <v>0</v>
      </c>
    </row>
    <row r="48" spans="1:9" ht="15">
      <c r="A48" s="9" t="s">
        <v>25</v>
      </c>
      <c r="B48" s="18">
        <v>0</v>
      </c>
      <c r="C48" s="18">
        <v>0</v>
      </c>
      <c r="D48" s="18">
        <v>1</v>
      </c>
      <c r="E48" s="14"/>
      <c r="F48" s="38"/>
      <c r="G48" s="38"/>
      <c r="H48" s="38"/>
      <c r="I48" s="29">
        <f t="shared" si="1"/>
        <v>1</v>
      </c>
    </row>
    <row r="49" spans="1:9" ht="15">
      <c r="A49" s="9" t="s">
        <v>26</v>
      </c>
      <c r="B49" s="18">
        <v>1</v>
      </c>
      <c r="C49" s="18">
        <v>0</v>
      </c>
      <c r="D49" s="18">
        <v>0</v>
      </c>
      <c r="E49" s="14"/>
      <c r="F49" s="38"/>
      <c r="G49" s="38"/>
      <c r="H49" s="38"/>
      <c r="I49" s="29">
        <f t="shared" si="1"/>
        <v>1</v>
      </c>
    </row>
    <row r="50" spans="1:9" ht="15">
      <c r="A50" s="9" t="s">
        <v>27</v>
      </c>
      <c r="B50" s="18">
        <v>0</v>
      </c>
      <c r="C50" s="18">
        <v>1</v>
      </c>
      <c r="D50" s="18">
        <v>0</v>
      </c>
      <c r="E50" s="14"/>
      <c r="F50" s="38"/>
      <c r="G50" s="38"/>
      <c r="H50" s="38"/>
      <c r="I50" s="29">
        <f t="shared" si="1"/>
        <v>1</v>
      </c>
    </row>
    <row r="51" spans="1:9" ht="15">
      <c r="A51" s="9" t="s">
        <v>28</v>
      </c>
      <c r="B51" s="18">
        <v>0</v>
      </c>
      <c r="C51" s="18">
        <v>0</v>
      </c>
      <c r="D51" s="18">
        <v>0</v>
      </c>
      <c r="E51" s="14"/>
      <c r="F51" s="38"/>
      <c r="G51" s="38"/>
      <c r="H51" s="38"/>
      <c r="I51" s="29">
        <f t="shared" si="1"/>
        <v>0</v>
      </c>
    </row>
    <row r="52" spans="1:9" ht="15">
      <c r="A52" s="9" t="s">
        <v>29</v>
      </c>
      <c r="B52" s="18">
        <v>0</v>
      </c>
      <c r="C52" s="18">
        <v>0</v>
      </c>
      <c r="D52" s="18">
        <v>0</v>
      </c>
      <c r="E52" s="14"/>
      <c r="F52" s="38"/>
      <c r="G52" s="38"/>
      <c r="H52" s="38"/>
      <c r="I52" s="29">
        <f t="shared" si="1"/>
        <v>0</v>
      </c>
    </row>
    <row r="53" spans="1:9" ht="15">
      <c r="A53" s="11" t="s">
        <v>90</v>
      </c>
      <c r="B53" s="18"/>
      <c r="C53" s="18"/>
      <c r="D53" s="18"/>
      <c r="E53" s="14"/>
      <c r="F53" s="38"/>
      <c r="G53" s="38"/>
      <c r="H53" s="38"/>
      <c r="I53" s="65"/>
    </row>
    <row r="54" spans="1:9" ht="15">
      <c r="A54" s="9" t="s">
        <v>91</v>
      </c>
      <c r="B54" s="17">
        <v>17</v>
      </c>
      <c r="C54" s="17">
        <v>6</v>
      </c>
      <c r="D54" s="17">
        <v>0</v>
      </c>
      <c r="E54" s="14"/>
      <c r="F54" s="38"/>
      <c r="G54" s="38"/>
      <c r="H54" s="38"/>
      <c r="I54" s="29">
        <f aca="true" t="shared" si="2" ref="I54:I61">SUM(B54:G54)</f>
        <v>23</v>
      </c>
    </row>
    <row r="55" spans="1:9" ht="15">
      <c r="A55" s="9" t="s">
        <v>92</v>
      </c>
      <c r="B55" s="17">
        <v>1</v>
      </c>
      <c r="C55" s="17">
        <v>0</v>
      </c>
      <c r="D55" s="17">
        <v>0</v>
      </c>
      <c r="E55" s="14"/>
      <c r="F55" s="38"/>
      <c r="G55" s="38"/>
      <c r="H55" s="38"/>
      <c r="I55" s="29">
        <f t="shared" si="2"/>
        <v>1</v>
      </c>
    </row>
    <row r="56" spans="1:9" ht="15">
      <c r="A56" s="9" t="s">
        <v>93</v>
      </c>
      <c r="B56" s="17">
        <v>2</v>
      </c>
      <c r="C56" s="17">
        <v>0</v>
      </c>
      <c r="D56" s="17">
        <v>1</v>
      </c>
      <c r="E56" s="14"/>
      <c r="F56" s="38"/>
      <c r="G56" s="38"/>
      <c r="H56" s="38"/>
      <c r="I56" s="29">
        <f t="shared" si="2"/>
        <v>3</v>
      </c>
    </row>
    <row r="57" spans="1:9" ht="15">
      <c r="A57" s="9" t="s">
        <v>94</v>
      </c>
      <c r="B57" s="17">
        <v>0</v>
      </c>
      <c r="C57" s="17">
        <v>0</v>
      </c>
      <c r="D57" s="17">
        <v>0</v>
      </c>
      <c r="E57" s="14"/>
      <c r="F57" s="38"/>
      <c r="G57" s="38"/>
      <c r="H57" s="38"/>
      <c r="I57" s="29">
        <f t="shared" si="2"/>
        <v>0</v>
      </c>
    </row>
    <row r="58" spans="1:9" ht="14.25" customHeight="1">
      <c r="A58" s="10" t="s">
        <v>186</v>
      </c>
      <c r="B58" s="15">
        <v>0</v>
      </c>
      <c r="C58" s="15">
        <v>5</v>
      </c>
      <c r="D58" s="15">
        <v>4</v>
      </c>
      <c r="E58" s="14"/>
      <c r="F58" s="14"/>
      <c r="G58" s="14"/>
      <c r="H58" s="14"/>
      <c r="I58" s="29">
        <f t="shared" si="2"/>
        <v>9</v>
      </c>
    </row>
    <row r="59" spans="1:9" ht="15">
      <c r="A59" s="10" t="s">
        <v>32</v>
      </c>
      <c r="B59" s="15">
        <v>1</v>
      </c>
      <c r="C59" s="15">
        <v>0</v>
      </c>
      <c r="D59" s="15">
        <v>0</v>
      </c>
      <c r="E59" s="14"/>
      <c r="F59" s="14"/>
      <c r="G59" s="14"/>
      <c r="H59" s="14"/>
      <c r="I59" s="29">
        <f t="shared" si="2"/>
        <v>1</v>
      </c>
    </row>
    <row r="60" spans="1:9" ht="30">
      <c r="A60" s="10" t="s">
        <v>33</v>
      </c>
      <c r="B60" s="15">
        <v>40</v>
      </c>
      <c r="C60" s="15">
        <v>15</v>
      </c>
      <c r="D60" s="15">
        <v>11</v>
      </c>
      <c r="E60" s="14"/>
      <c r="F60" s="14"/>
      <c r="G60" s="14"/>
      <c r="H60" s="14"/>
      <c r="I60" s="29">
        <f t="shared" si="2"/>
        <v>66</v>
      </c>
    </row>
    <row r="61" spans="1:9" ht="30">
      <c r="A61" s="10" t="s">
        <v>147</v>
      </c>
      <c r="B61" s="15">
        <v>4</v>
      </c>
      <c r="C61" s="15">
        <v>7</v>
      </c>
      <c r="D61" s="15">
        <v>16</v>
      </c>
      <c r="E61" s="14"/>
      <c r="F61" s="14"/>
      <c r="G61" s="14"/>
      <c r="H61" s="14"/>
      <c r="I61" s="29">
        <f t="shared" si="2"/>
        <v>27</v>
      </c>
    </row>
    <row r="62" spans="1:9" ht="15">
      <c r="A62" s="10" t="s">
        <v>40</v>
      </c>
      <c r="B62" s="15"/>
      <c r="C62" s="15"/>
      <c r="D62" s="15"/>
      <c r="E62" s="14"/>
      <c r="F62" s="14"/>
      <c r="G62" s="14"/>
      <c r="H62" s="14"/>
      <c r="I62" s="29"/>
    </row>
    <row r="63" spans="1:9" ht="15">
      <c r="A63" s="9" t="s">
        <v>131</v>
      </c>
      <c r="B63" s="15">
        <v>18.5</v>
      </c>
      <c r="C63" s="15">
        <v>16</v>
      </c>
      <c r="D63" s="15">
        <v>16</v>
      </c>
      <c r="E63" s="14"/>
      <c r="F63" s="14"/>
      <c r="G63" s="14"/>
      <c r="H63" s="14"/>
      <c r="I63" s="29">
        <f aca="true" t="shared" si="3" ref="I63:I69">SUM(B63:G63)</f>
        <v>50.5</v>
      </c>
    </row>
    <row r="64" spans="1:9" ht="15">
      <c r="A64" s="9" t="s">
        <v>43</v>
      </c>
      <c r="B64" s="15">
        <v>0</v>
      </c>
      <c r="C64" s="15">
        <v>0</v>
      </c>
      <c r="D64" s="15">
        <v>0</v>
      </c>
      <c r="E64" s="14"/>
      <c r="F64" s="14"/>
      <c r="G64" s="14"/>
      <c r="H64" s="14"/>
      <c r="I64" s="29">
        <f t="shared" si="3"/>
        <v>0</v>
      </c>
    </row>
    <row r="65" spans="1:9" ht="14.25" customHeight="1">
      <c r="A65" s="9" t="s">
        <v>44</v>
      </c>
      <c r="B65" s="15">
        <v>3</v>
      </c>
      <c r="C65" s="15">
        <v>3</v>
      </c>
      <c r="D65" s="15">
        <v>0</v>
      </c>
      <c r="E65" s="14"/>
      <c r="F65" s="14"/>
      <c r="G65" s="14"/>
      <c r="H65" s="14"/>
      <c r="I65" s="29">
        <f t="shared" si="3"/>
        <v>6</v>
      </c>
    </row>
    <row r="66" spans="1:9" ht="14.25" customHeight="1">
      <c r="A66" s="9" t="s">
        <v>45</v>
      </c>
      <c r="B66" s="15">
        <v>0</v>
      </c>
      <c r="C66" s="15">
        <v>0</v>
      </c>
      <c r="D66" s="15">
        <v>0</v>
      </c>
      <c r="E66" s="14"/>
      <c r="F66" s="14"/>
      <c r="G66" s="14"/>
      <c r="H66" s="14"/>
      <c r="I66" s="29">
        <f t="shared" si="3"/>
        <v>0</v>
      </c>
    </row>
    <row r="67" spans="1:9" ht="14.25" customHeight="1">
      <c r="A67" s="9" t="s">
        <v>46</v>
      </c>
      <c r="B67" s="15">
        <v>0</v>
      </c>
      <c r="C67" s="15">
        <v>0</v>
      </c>
      <c r="D67" s="15">
        <v>0</v>
      </c>
      <c r="E67" s="14"/>
      <c r="F67" s="14"/>
      <c r="G67" s="14"/>
      <c r="H67" s="14"/>
      <c r="I67" s="29">
        <f t="shared" si="3"/>
        <v>0</v>
      </c>
    </row>
    <row r="68" spans="1:9" ht="14.25" customHeight="1">
      <c r="A68" s="9" t="s">
        <v>47</v>
      </c>
      <c r="B68" s="15">
        <v>1</v>
      </c>
      <c r="C68" s="15">
        <v>0</v>
      </c>
      <c r="D68" s="15">
        <v>0</v>
      </c>
      <c r="E68" s="14"/>
      <c r="F68" s="14"/>
      <c r="G68" s="14"/>
      <c r="H68" s="14"/>
      <c r="I68" s="29">
        <f t="shared" si="3"/>
        <v>1</v>
      </c>
    </row>
    <row r="69" spans="1:9" ht="15">
      <c r="A69" s="9" t="s">
        <v>48</v>
      </c>
      <c r="B69" s="35">
        <v>0</v>
      </c>
      <c r="C69" s="15">
        <v>0</v>
      </c>
      <c r="D69" s="15">
        <v>0</v>
      </c>
      <c r="E69" s="14"/>
      <c r="F69" s="20"/>
      <c r="G69" s="20"/>
      <c r="H69" s="20"/>
      <c r="I69" s="29">
        <f t="shared" si="3"/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v>0</v>
      </c>
      <c r="C71" s="19">
        <v>4</v>
      </c>
      <c r="D71" s="19">
        <v>0</v>
      </c>
      <c r="E71" s="16"/>
      <c r="F71" s="16"/>
      <c r="G71" s="16"/>
      <c r="H71" s="16"/>
      <c r="I71" s="29">
        <f>SUM(B71:G71)</f>
        <v>4</v>
      </c>
    </row>
    <row r="72" spans="1:9" ht="15">
      <c r="A72" s="9" t="s">
        <v>102</v>
      </c>
      <c r="B72" s="19">
        <v>1</v>
      </c>
      <c r="C72" s="19">
        <v>0</v>
      </c>
      <c r="D72" s="19">
        <v>0</v>
      </c>
      <c r="E72" s="16"/>
      <c r="F72" s="16"/>
      <c r="G72" s="16"/>
      <c r="H72" s="16"/>
      <c r="I72" s="29">
        <f>SUM(B72:G72)</f>
        <v>1</v>
      </c>
    </row>
    <row r="73" spans="1:9" ht="15">
      <c r="A73" s="9" t="s">
        <v>104</v>
      </c>
      <c r="B73" s="19">
        <v>0</v>
      </c>
      <c r="C73" s="19">
        <v>0</v>
      </c>
      <c r="D73" s="19">
        <v>0</v>
      </c>
      <c r="E73" s="16"/>
      <c r="F73" s="16"/>
      <c r="G73" s="16"/>
      <c r="H73" s="16"/>
      <c r="I73" s="29">
        <f>SUM(B73:G73)</f>
        <v>0</v>
      </c>
    </row>
    <row r="74" spans="1:9" ht="30">
      <c r="A74" s="9" t="s">
        <v>105</v>
      </c>
      <c r="B74" s="19">
        <v>0</v>
      </c>
      <c r="C74" s="19">
        <v>0</v>
      </c>
      <c r="D74" s="19">
        <v>0</v>
      </c>
      <c r="E74" s="16"/>
      <c r="F74" s="16"/>
      <c r="G74" s="16"/>
      <c r="H74" s="16"/>
      <c r="I74" s="29">
        <f>SUM(B74:G74)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v>0</v>
      </c>
      <c r="C76" s="112"/>
      <c r="D76" s="112"/>
      <c r="E76" s="112"/>
      <c r="F76" s="112"/>
      <c r="G76" s="112"/>
      <c r="H76" s="112"/>
      <c r="I76" s="113">
        <f aca="true" t="shared" si="4" ref="I76:I81">SUM(B76:G76)</f>
        <v>0</v>
      </c>
    </row>
    <row r="77" spans="1:9" ht="15">
      <c r="A77" s="9" t="s">
        <v>153</v>
      </c>
      <c r="B77" s="91">
        <v>0</v>
      </c>
      <c r="C77" s="112"/>
      <c r="D77" s="112"/>
      <c r="E77" s="112"/>
      <c r="F77" s="112"/>
      <c r="G77" s="112"/>
      <c r="H77" s="112"/>
      <c r="I77" s="113">
        <f t="shared" si="4"/>
        <v>0</v>
      </c>
    </row>
    <row r="78" spans="1:9" ht="15">
      <c r="A78" s="9" t="s">
        <v>154</v>
      </c>
      <c r="B78" s="91">
        <v>0</v>
      </c>
      <c r="C78" s="112"/>
      <c r="D78" s="112"/>
      <c r="E78" s="112"/>
      <c r="F78" s="112"/>
      <c r="G78" s="112"/>
      <c r="H78" s="112"/>
      <c r="I78" s="113">
        <f t="shared" si="4"/>
        <v>0</v>
      </c>
    </row>
    <row r="79" spans="1:9" ht="15">
      <c r="A79" s="9" t="s">
        <v>154</v>
      </c>
      <c r="B79" s="91">
        <v>0</v>
      </c>
      <c r="C79" s="112"/>
      <c r="D79" s="112"/>
      <c r="E79" s="107"/>
      <c r="F79" s="107"/>
      <c r="G79" s="107"/>
      <c r="H79" s="107"/>
      <c r="I79" s="113">
        <f t="shared" si="4"/>
        <v>0</v>
      </c>
    </row>
    <row r="80" spans="1:9" ht="15">
      <c r="A80" s="9" t="s">
        <v>154</v>
      </c>
      <c r="B80" s="91">
        <v>0</v>
      </c>
      <c r="C80" s="112"/>
      <c r="D80" s="112"/>
      <c r="E80" s="107"/>
      <c r="F80" s="107"/>
      <c r="G80" s="107"/>
      <c r="H80" s="107"/>
      <c r="I80" s="113">
        <f t="shared" si="4"/>
        <v>0</v>
      </c>
    </row>
    <row r="81" spans="1:9" ht="15">
      <c r="A81" s="9" t="s">
        <v>154</v>
      </c>
      <c r="B81" s="91">
        <v>0</v>
      </c>
      <c r="C81" s="112"/>
      <c r="D81" s="112"/>
      <c r="E81" s="107"/>
      <c r="F81" s="107"/>
      <c r="G81" s="107"/>
      <c r="H81" s="107"/>
      <c r="I81" s="113">
        <f t="shared" si="4"/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v>0</v>
      </c>
      <c r="C85" s="16"/>
      <c r="D85" s="16"/>
      <c r="E85" s="16"/>
      <c r="F85" s="16"/>
      <c r="G85" s="16"/>
      <c r="H85" s="16"/>
      <c r="I85" s="66">
        <f>SUM(B85:G85)</f>
        <v>0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19"/>
      <c r="C88" s="20"/>
      <c r="D88" s="20"/>
      <c r="E88" s="20"/>
      <c r="F88" s="20"/>
      <c r="G88" s="20"/>
      <c r="H88" s="20"/>
      <c r="I88" s="35">
        <f aca="true" t="shared" si="5" ref="I88:I96">SUM(B88:G88)</f>
        <v>0</v>
      </c>
    </row>
    <row r="89" spans="1:9" ht="15">
      <c r="A89" s="6" t="s">
        <v>76</v>
      </c>
      <c r="B89" s="57">
        <v>14</v>
      </c>
      <c r="C89" s="20"/>
      <c r="D89" s="20"/>
      <c r="E89" s="20"/>
      <c r="F89" s="20"/>
      <c r="G89" s="20"/>
      <c r="H89" s="20"/>
      <c r="I89" s="35">
        <f t="shared" si="5"/>
        <v>14</v>
      </c>
    </row>
    <row r="90" spans="1:9" ht="15">
      <c r="A90" s="6" t="s">
        <v>77</v>
      </c>
      <c r="B90" s="57">
        <f>'[3]FB 2021'!$E$83</f>
        <v>34500</v>
      </c>
      <c r="C90" s="20"/>
      <c r="D90" s="20"/>
      <c r="E90" s="20"/>
      <c r="F90" s="20"/>
      <c r="G90" s="20"/>
      <c r="H90" s="20"/>
      <c r="I90" s="35">
        <f t="shared" si="5"/>
        <v>34500</v>
      </c>
    </row>
    <row r="91" spans="1:9" ht="15">
      <c r="A91" s="6" t="s">
        <v>78</v>
      </c>
      <c r="B91" s="57">
        <f>'[3]FB 2021'!$M$83</f>
        <v>664</v>
      </c>
      <c r="C91" s="20"/>
      <c r="D91" s="20"/>
      <c r="E91" s="20"/>
      <c r="F91" s="20"/>
      <c r="G91" s="20"/>
      <c r="H91" s="20"/>
      <c r="I91" s="35">
        <f t="shared" si="5"/>
        <v>664</v>
      </c>
    </row>
    <row r="92" spans="1:9" ht="15">
      <c r="A92" s="27" t="s">
        <v>114</v>
      </c>
      <c r="B92" s="57">
        <f>'[3]FB 2021'!$N$83</f>
        <v>51</v>
      </c>
      <c r="C92" s="20"/>
      <c r="D92" s="20"/>
      <c r="E92" s="20"/>
      <c r="F92" s="20"/>
      <c r="G92" s="20"/>
      <c r="H92" s="20"/>
      <c r="I92" s="35">
        <f t="shared" si="5"/>
        <v>51</v>
      </c>
    </row>
    <row r="93" spans="1:9" ht="15">
      <c r="A93" s="6" t="s">
        <v>79</v>
      </c>
      <c r="B93" s="57">
        <f>'[3]FB 2021'!$O$83</f>
        <v>51</v>
      </c>
      <c r="C93" s="20"/>
      <c r="D93" s="20"/>
      <c r="E93" s="20"/>
      <c r="F93" s="20"/>
      <c r="G93" s="20"/>
      <c r="H93" s="20"/>
      <c r="I93" s="35">
        <f t="shared" si="5"/>
        <v>51</v>
      </c>
    </row>
    <row r="94" spans="1:9" ht="15">
      <c r="A94" s="6" t="s">
        <v>80</v>
      </c>
      <c r="B94" s="57">
        <v>7500</v>
      </c>
      <c r="C94" s="20"/>
      <c r="D94" s="20"/>
      <c r="E94" s="20"/>
      <c r="F94" s="20"/>
      <c r="G94" s="20"/>
      <c r="H94" s="20"/>
      <c r="I94" s="35">
        <f t="shared" si="5"/>
        <v>7500</v>
      </c>
    </row>
    <row r="95" spans="1:9" ht="15">
      <c r="A95" s="27" t="s">
        <v>115</v>
      </c>
      <c r="B95" s="57">
        <v>0</v>
      </c>
      <c r="C95" s="20"/>
      <c r="D95" s="20"/>
      <c r="E95" s="20"/>
      <c r="F95" s="20"/>
      <c r="G95" s="20"/>
      <c r="H95" s="20"/>
      <c r="I95" s="35">
        <f t="shared" si="5"/>
        <v>0</v>
      </c>
    </row>
    <row r="96" spans="1:9" ht="15">
      <c r="A96" s="27" t="s">
        <v>128</v>
      </c>
      <c r="B96" s="20"/>
      <c r="C96" s="20"/>
      <c r="D96" s="20"/>
      <c r="E96" s="20"/>
      <c r="F96" s="20"/>
      <c r="G96" s="20"/>
      <c r="H96" s="20"/>
      <c r="I96" s="35">
        <f t="shared" si="5"/>
        <v>0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v>0</v>
      </c>
      <c r="C98" s="20"/>
      <c r="D98" s="20"/>
      <c r="E98" s="20"/>
      <c r="F98" s="20"/>
      <c r="G98" s="20"/>
      <c r="H98" s="20"/>
      <c r="I98" s="35">
        <f>SUM(B98:G98)</f>
        <v>0</v>
      </c>
    </row>
    <row r="99" spans="1:9" ht="15">
      <c r="A99" s="75" t="s">
        <v>132</v>
      </c>
      <c r="B99" s="57">
        <v>0</v>
      </c>
      <c r="C99" s="20"/>
      <c r="D99" s="20"/>
      <c r="E99" s="20"/>
      <c r="F99" s="20"/>
      <c r="G99" s="20"/>
      <c r="H99" s="20"/>
      <c r="I99" s="35">
        <f>SUM(B99:G99)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v>0</v>
      </c>
      <c r="C101" s="20"/>
      <c r="D101" s="20"/>
      <c r="E101" s="20"/>
      <c r="F101" s="20"/>
      <c r="G101" s="20"/>
      <c r="H101" s="20"/>
      <c r="I101" s="35">
        <f aca="true" t="shared" si="6" ref="I101:I109">SUM(B101:G101)</f>
        <v>0</v>
      </c>
    </row>
    <row r="102" spans="1:9" ht="15">
      <c r="A102" s="6" t="s">
        <v>76</v>
      </c>
      <c r="B102" s="57">
        <v>0</v>
      </c>
      <c r="C102" s="20"/>
      <c r="D102" s="20"/>
      <c r="E102" s="20"/>
      <c r="F102" s="20"/>
      <c r="G102" s="20"/>
      <c r="H102" s="20"/>
      <c r="I102" s="35">
        <f t="shared" si="6"/>
        <v>0</v>
      </c>
    </row>
    <row r="103" spans="1:9" ht="15">
      <c r="A103" s="6" t="s">
        <v>77</v>
      </c>
      <c r="B103" s="57">
        <v>0</v>
      </c>
      <c r="C103" s="20"/>
      <c r="D103" s="20"/>
      <c r="E103" s="20"/>
      <c r="F103" s="20"/>
      <c r="G103" s="20"/>
      <c r="H103" s="20"/>
      <c r="I103" s="35">
        <f t="shared" si="6"/>
        <v>0</v>
      </c>
    </row>
    <row r="104" spans="1:9" ht="15">
      <c r="A104" s="6" t="s">
        <v>78</v>
      </c>
      <c r="B104" s="57">
        <v>0</v>
      </c>
      <c r="C104" s="20"/>
      <c r="D104" s="20"/>
      <c r="E104" s="20"/>
      <c r="F104" s="20"/>
      <c r="G104" s="20"/>
      <c r="H104" s="20"/>
      <c r="I104" s="35">
        <f t="shared" si="6"/>
        <v>0</v>
      </c>
    </row>
    <row r="105" spans="1:9" ht="15">
      <c r="A105" s="27" t="s">
        <v>114</v>
      </c>
      <c r="B105" s="57">
        <v>0</v>
      </c>
      <c r="C105" s="20"/>
      <c r="D105" s="20"/>
      <c r="E105" s="20"/>
      <c r="F105" s="20"/>
      <c r="G105" s="20"/>
      <c r="H105" s="20"/>
      <c r="I105" s="35">
        <f t="shared" si="6"/>
        <v>0</v>
      </c>
    </row>
    <row r="106" spans="1:9" ht="15">
      <c r="A106" s="6" t="s">
        <v>79</v>
      </c>
      <c r="B106" s="57">
        <v>0</v>
      </c>
      <c r="C106" s="20"/>
      <c r="D106" s="20"/>
      <c r="E106" s="20"/>
      <c r="F106" s="20"/>
      <c r="G106" s="20"/>
      <c r="H106" s="20"/>
      <c r="I106" s="35">
        <f t="shared" si="6"/>
        <v>0</v>
      </c>
    </row>
    <row r="107" spans="1:9" ht="15">
      <c r="A107" s="6" t="s">
        <v>80</v>
      </c>
      <c r="B107" s="57">
        <v>0</v>
      </c>
      <c r="C107" s="20"/>
      <c r="D107" s="20"/>
      <c r="E107" s="20"/>
      <c r="F107" s="20"/>
      <c r="G107" s="20"/>
      <c r="H107" s="20"/>
      <c r="I107" s="35">
        <f t="shared" si="6"/>
        <v>0</v>
      </c>
    </row>
    <row r="108" spans="1:9" ht="15">
      <c r="A108" s="27" t="s">
        <v>115</v>
      </c>
      <c r="B108" s="57">
        <v>0</v>
      </c>
      <c r="C108" s="20"/>
      <c r="D108" s="20"/>
      <c r="E108" s="20"/>
      <c r="F108" s="20"/>
      <c r="G108" s="20"/>
      <c r="H108" s="20"/>
      <c r="I108" s="35">
        <f t="shared" si="6"/>
        <v>0</v>
      </c>
    </row>
    <row r="109" spans="1:9" ht="15">
      <c r="A109" s="27" t="s">
        <v>128</v>
      </c>
      <c r="B109" s="57">
        <v>0</v>
      </c>
      <c r="C109" s="20"/>
      <c r="D109" s="20"/>
      <c r="E109" s="20"/>
      <c r="F109" s="20"/>
      <c r="G109" s="20"/>
      <c r="H109" s="20"/>
      <c r="I109" s="35">
        <f t="shared" si="6"/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19">
        <v>5151</v>
      </c>
      <c r="C112" s="20"/>
      <c r="D112" s="20"/>
      <c r="E112" s="20"/>
      <c r="F112" s="20"/>
      <c r="G112" s="20"/>
      <c r="H112" s="20"/>
      <c r="I112" s="35">
        <f aca="true" t="shared" si="7" ref="I112:I117">SUM(B112:G112)</f>
        <v>5151</v>
      </c>
    </row>
    <row r="113" spans="1:9" ht="15">
      <c r="A113" s="6" t="s">
        <v>83</v>
      </c>
      <c r="B113" s="19">
        <v>1.51</v>
      </c>
      <c r="C113" s="20"/>
      <c r="D113" s="20"/>
      <c r="E113" s="20"/>
      <c r="F113" s="20"/>
      <c r="G113" s="20"/>
      <c r="H113" s="20"/>
      <c r="I113" s="35">
        <f t="shared" si="7"/>
        <v>1.51</v>
      </c>
    </row>
    <row r="114" spans="1:9" ht="15">
      <c r="A114" s="6" t="s">
        <v>84</v>
      </c>
      <c r="B114" s="19">
        <v>13727</v>
      </c>
      <c r="C114" s="20"/>
      <c r="D114" s="20"/>
      <c r="E114" s="20"/>
      <c r="F114" s="20"/>
      <c r="G114" s="20"/>
      <c r="H114" s="20"/>
      <c r="I114" s="35">
        <f t="shared" si="7"/>
        <v>13727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 t="shared" si="7"/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 t="shared" si="7"/>
        <v>0</v>
      </c>
    </row>
    <row r="117" spans="1:9" ht="15">
      <c r="A117" s="6" t="s">
        <v>7</v>
      </c>
      <c r="B117" s="19">
        <v>42</v>
      </c>
      <c r="C117" s="19">
        <v>27</v>
      </c>
      <c r="D117" s="19">
        <v>45</v>
      </c>
      <c r="E117" s="20"/>
      <c r="F117" s="20"/>
      <c r="G117" s="20"/>
      <c r="H117" s="20"/>
      <c r="I117" s="35">
        <f t="shared" si="7"/>
        <v>114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106" t="s">
        <v>116</v>
      </c>
      <c r="B120" s="106"/>
      <c r="C120" s="106"/>
      <c r="D120" s="106"/>
      <c r="E120" s="106"/>
      <c r="F120" s="106"/>
      <c r="G120" s="106"/>
      <c r="H120" s="151"/>
      <c r="I120" s="106"/>
    </row>
    <row r="121" spans="1:9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</row>
    <row r="122" spans="1:9" ht="15">
      <c r="A122" s="9" t="s">
        <v>53</v>
      </c>
      <c r="B122" s="59">
        <v>0</v>
      </c>
      <c r="C122" s="88"/>
      <c r="D122" s="41"/>
      <c r="E122" s="41"/>
      <c r="F122" s="41"/>
      <c r="G122" s="41"/>
      <c r="H122" s="28"/>
      <c r="I122" s="61">
        <f>SUM(B122:G122)</f>
        <v>0</v>
      </c>
    </row>
    <row r="123" spans="1:9" ht="15">
      <c r="A123" s="9" t="s">
        <v>35</v>
      </c>
      <c r="B123" s="60">
        <v>0</v>
      </c>
      <c r="C123" s="88"/>
      <c r="D123" s="41"/>
      <c r="E123" s="41"/>
      <c r="F123" s="41"/>
      <c r="G123" s="41"/>
      <c r="H123" s="28"/>
      <c r="I123" s="63">
        <f>SUM(B123:G123)</f>
        <v>0</v>
      </c>
    </row>
    <row r="124" spans="1:9" ht="15">
      <c r="A124" s="58" t="s">
        <v>139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59">
        <v>0</v>
      </c>
      <c r="C125" s="88"/>
      <c r="D125" s="41"/>
      <c r="E125" s="41"/>
      <c r="F125" s="41"/>
      <c r="G125" s="41"/>
      <c r="H125" s="28"/>
      <c r="I125" s="61">
        <f>SUM(B125:G125)</f>
        <v>0</v>
      </c>
    </row>
    <row r="126" spans="1:9" ht="15">
      <c r="A126" s="9" t="s">
        <v>35</v>
      </c>
      <c r="B126" s="60">
        <v>0</v>
      </c>
      <c r="C126" s="88"/>
      <c r="D126" s="41"/>
      <c r="E126" s="41"/>
      <c r="F126" s="41"/>
      <c r="G126" s="41"/>
      <c r="H126" s="28"/>
      <c r="I126" s="63">
        <f>SUM(B126:G126)</f>
        <v>0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59">
        <v>0</v>
      </c>
      <c r="C128" s="88"/>
      <c r="D128" s="41"/>
      <c r="E128" s="41"/>
      <c r="F128" s="41"/>
      <c r="G128" s="41"/>
      <c r="H128" s="28"/>
      <c r="I128" s="61">
        <f>SUM(B128:G128)</f>
        <v>0</v>
      </c>
    </row>
    <row r="129" spans="1:9" ht="15">
      <c r="A129" s="9" t="s">
        <v>35</v>
      </c>
      <c r="B129" s="60">
        <v>0</v>
      </c>
      <c r="C129" s="88"/>
      <c r="D129" s="41"/>
      <c r="E129" s="41"/>
      <c r="F129" s="41"/>
      <c r="G129" s="41"/>
      <c r="H129" s="28"/>
      <c r="I129" s="63">
        <f>SUM(B129:G129)</f>
        <v>0</v>
      </c>
    </row>
    <row r="130" spans="1:9" ht="15">
      <c r="A130" s="58" t="s">
        <v>158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59">
        <v>0</v>
      </c>
      <c r="C131" s="88"/>
      <c r="D131" s="41"/>
      <c r="E131" s="41"/>
      <c r="F131" s="41"/>
      <c r="G131" s="41"/>
      <c r="H131" s="28"/>
      <c r="I131" s="61">
        <f>SUM(B131:G131)</f>
        <v>0</v>
      </c>
    </row>
    <row r="132" spans="1:9" ht="15">
      <c r="A132" s="21" t="s">
        <v>55</v>
      </c>
      <c r="B132" s="54">
        <v>0</v>
      </c>
      <c r="C132" s="88"/>
      <c r="D132" s="41"/>
      <c r="E132" s="41"/>
      <c r="F132" s="41"/>
      <c r="G132" s="41"/>
      <c r="H132" s="28"/>
      <c r="I132" s="63">
        <f>SUM(B132:G132)</f>
        <v>0</v>
      </c>
    </row>
    <row r="133" spans="1:9" ht="15">
      <c r="A133" s="9" t="s">
        <v>35</v>
      </c>
      <c r="B133" s="60">
        <v>0</v>
      </c>
      <c r="C133" s="88"/>
      <c r="D133" s="41"/>
      <c r="E133" s="41"/>
      <c r="F133" s="41"/>
      <c r="G133" s="41"/>
      <c r="H133" s="28"/>
      <c r="I133" s="63">
        <f>SUM(B133:G133)</f>
        <v>0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59">
        <v>0</v>
      </c>
      <c r="C135" s="88"/>
      <c r="D135" s="41"/>
      <c r="E135" s="41"/>
      <c r="F135" s="41"/>
      <c r="G135" s="41"/>
      <c r="H135" s="28"/>
      <c r="I135" s="61">
        <f>SUM(B135:G135)</f>
        <v>0</v>
      </c>
    </row>
    <row r="136" spans="1:9" ht="15">
      <c r="A136" s="9" t="s">
        <v>35</v>
      </c>
      <c r="B136" s="60">
        <v>0</v>
      </c>
      <c r="C136" s="88"/>
      <c r="D136" s="41"/>
      <c r="E136" s="41"/>
      <c r="F136" s="41"/>
      <c r="G136" s="41"/>
      <c r="H136" s="28"/>
      <c r="I136" s="63">
        <f>SUM(B136:G136)</f>
        <v>0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f>'[6]Feuil1'!$J$22</f>
        <v>5</v>
      </c>
      <c r="C138" s="88"/>
      <c r="D138" s="41"/>
      <c r="E138" s="41"/>
      <c r="F138" s="41"/>
      <c r="G138" s="41"/>
      <c r="H138" s="28"/>
      <c r="I138" s="61">
        <f>SUM(B138:G138)</f>
        <v>5</v>
      </c>
    </row>
    <row r="139" spans="1:9" ht="15">
      <c r="A139" s="9" t="s">
        <v>35</v>
      </c>
      <c r="B139" s="133">
        <f>'[6]Feuil1'!$B$22</f>
        <v>4</v>
      </c>
      <c r="C139" s="88"/>
      <c r="D139" s="41"/>
      <c r="E139" s="41"/>
      <c r="F139" s="41"/>
      <c r="G139" s="41"/>
      <c r="H139" s="28"/>
      <c r="I139" s="63">
        <f>SUM(B139:G139)</f>
        <v>4</v>
      </c>
    </row>
    <row r="140" spans="1:9" ht="15">
      <c r="A140" s="9" t="s">
        <v>142</v>
      </c>
      <c r="B140" s="55">
        <f>'[6]Feuil1'!$I$22</f>
        <v>1</v>
      </c>
      <c r="C140" s="88"/>
      <c r="D140" s="41"/>
      <c r="E140" s="41"/>
      <c r="F140" s="41"/>
      <c r="G140" s="41"/>
      <c r="H140" s="28"/>
      <c r="I140" s="63">
        <f>SUM(B140:G140)</f>
        <v>1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54">
        <v>0</v>
      </c>
      <c r="C142" s="88"/>
      <c r="D142" s="41"/>
      <c r="E142" s="41"/>
      <c r="F142" s="41"/>
      <c r="G142" s="41"/>
      <c r="H142" s="28"/>
      <c r="I142" s="61">
        <f>SUM(B142:G142)</f>
        <v>0</v>
      </c>
    </row>
    <row r="143" spans="1:9" ht="15">
      <c r="A143" s="9" t="s">
        <v>35</v>
      </c>
      <c r="B143" s="83">
        <v>0</v>
      </c>
      <c r="C143" s="88"/>
      <c r="D143" s="41"/>
      <c r="E143" s="41"/>
      <c r="F143" s="41"/>
      <c r="G143" s="41"/>
      <c r="H143" s="28"/>
      <c r="I143" s="63">
        <f>SUM(B143:G143)</f>
        <v>0</v>
      </c>
    </row>
    <row r="144" spans="1:9" ht="15">
      <c r="A144" s="24"/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54">
        <v>0</v>
      </c>
      <c r="C145" s="41"/>
      <c r="D145" s="41"/>
      <c r="E145" s="41"/>
      <c r="F145" s="41"/>
      <c r="G145" s="41"/>
      <c r="H145" s="28"/>
      <c r="I145" s="61">
        <f>SUM(B145:G145)</f>
        <v>0</v>
      </c>
    </row>
    <row r="146" spans="1:9" ht="15">
      <c r="A146" s="21" t="s">
        <v>35</v>
      </c>
      <c r="B146" s="84">
        <v>0</v>
      </c>
      <c r="C146" s="41"/>
      <c r="D146" s="41"/>
      <c r="E146" s="41"/>
      <c r="F146" s="41"/>
      <c r="G146" s="41"/>
      <c r="H146" s="28"/>
      <c r="I146" s="63">
        <f>SUM(B146:G146)</f>
        <v>0</v>
      </c>
    </row>
    <row r="147" spans="2:9" ht="15"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v>0</v>
      </c>
      <c r="C148" s="41"/>
      <c r="D148" s="41"/>
      <c r="E148" s="41"/>
      <c r="F148" s="41"/>
      <c r="G148" s="41"/>
      <c r="H148" s="28"/>
      <c r="I148" s="61">
        <f>SUM(B148:G148)</f>
        <v>0</v>
      </c>
    </row>
    <row r="149" spans="1:9" ht="13.5" customHeight="1">
      <c r="A149" s="9" t="s">
        <v>35</v>
      </c>
      <c r="B149" s="82">
        <v>0</v>
      </c>
      <c r="C149" s="41"/>
      <c r="D149" s="41"/>
      <c r="E149" s="41"/>
      <c r="F149" s="41"/>
      <c r="G149" s="41"/>
      <c r="H149" s="28"/>
      <c r="I149" s="63">
        <f>SUM(B149:G149)</f>
        <v>0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v>0</v>
      </c>
      <c r="C151" s="41"/>
      <c r="D151" s="41"/>
      <c r="E151" s="41"/>
      <c r="F151" s="41"/>
      <c r="G151" s="41"/>
      <c r="H151" s="28"/>
      <c r="I151" s="61">
        <f>SUM(B151:G151)</f>
        <v>0</v>
      </c>
    </row>
    <row r="152" spans="1:10" ht="13.5" customHeight="1">
      <c r="A152" s="9" t="s">
        <v>35</v>
      </c>
      <c r="B152" s="82">
        <v>0</v>
      </c>
      <c r="C152" s="41"/>
      <c r="D152" s="41"/>
      <c r="E152" s="41"/>
      <c r="F152" s="41"/>
      <c r="G152" s="41"/>
      <c r="H152" s="28"/>
      <c r="I152" s="63">
        <f>SUM(B152:G152)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v>0</v>
      </c>
      <c r="C154" s="41"/>
      <c r="D154" s="41"/>
      <c r="E154" s="41"/>
      <c r="F154" s="41"/>
      <c r="G154" s="41"/>
      <c r="H154" s="28"/>
      <c r="I154" s="61">
        <f>SUM(B154:G154)</f>
        <v>0</v>
      </c>
    </row>
    <row r="155" spans="1:9" ht="13.5" customHeight="1">
      <c r="A155" s="9" t="s">
        <v>120</v>
      </c>
      <c r="B155" s="48">
        <v>0</v>
      </c>
      <c r="C155" s="41"/>
      <c r="D155" s="41"/>
      <c r="E155" s="41"/>
      <c r="F155" s="41"/>
      <c r="G155" s="41"/>
      <c r="H155" s="28"/>
      <c r="I155" s="63">
        <f>SUM(B155:G155)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v>0</v>
      </c>
      <c r="C157" s="41"/>
      <c r="D157" s="41"/>
      <c r="E157" s="41"/>
      <c r="F157" s="41"/>
      <c r="G157" s="41"/>
      <c r="H157" s="28"/>
      <c r="I157" s="61">
        <f>SUM(B157:G157)</f>
        <v>0</v>
      </c>
    </row>
    <row r="158" spans="1:9" ht="13.5" customHeight="1">
      <c r="A158" s="9" t="s">
        <v>120</v>
      </c>
      <c r="B158" s="48">
        <v>0</v>
      </c>
      <c r="C158" s="41"/>
      <c r="D158" s="41"/>
      <c r="E158" s="41"/>
      <c r="F158" s="41"/>
      <c r="G158" s="41"/>
      <c r="H158" s="28"/>
      <c r="I158" s="63">
        <f>SUM(B158:G158)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106" t="s">
        <v>117</v>
      </c>
      <c r="B160" s="106"/>
      <c r="C160" s="106"/>
      <c r="D160" s="106"/>
      <c r="E160" s="106"/>
      <c r="F160" s="106"/>
      <c r="G160" s="106"/>
      <c r="H160" s="151"/>
      <c r="I160" s="106"/>
    </row>
    <row r="161" spans="1:9" ht="15">
      <c r="A161" s="9" t="s">
        <v>53</v>
      </c>
      <c r="B161" s="23">
        <v>0</v>
      </c>
      <c r="C161" s="41"/>
      <c r="D161" s="41"/>
      <c r="E161" s="41"/>
      <c r="F161" s="41"/>
      <c r="G161" s="42"/>
      <c r="H161" s="28"/>
      <c r="I161" s="92">
        <f>SUM(B161:G161)</f>
        <v>0</v>
      </c>
    </row>
    <row r="162" spans="1:9" ht="15">
      <c r="A162" s="9" t="s">
        <v>55</v>
      </c>
      <c r="B162" s="23">
        <v>0</v>
      </c>
      <c r="C162" s="43"/>
      <c r="D162" s="43"/>
      <c r="E162" s="44"/>
      <c r="F162" s="43"/>
      <c r="G162" s="44"/>
      <c r="H162" s="28"/>
      <c r="I162" s="92">
        <f>SUM(B162:G162)</f>
        <v>0</v>
      </c>
    </row>
    <row r="163" spans="1:9" ht="15">
      <c r="A163" s="9" t="s">
        <v>56</v>
      </c>
      <c r="B163" s="23">
        <v>0</v>
      </c>
      <c r="C163" s="41"/>
      <c r="D163" s="41"/>
      <c r="E163" s="41"/>
      <c r="F163" s="41"/>
      <c r="G163" s="42"/>
      <c r="H163" s="28"/>
      <c r="I163" s="92">
        <f>SUM(B163:G163)</f>
        <v>0</v>
      </c>
    </row>
    <row r="164" spans="1:9" ht="15">
      <c r="A164" s="9" t="s">
        <v>35</v>
      </c>
      <c r="B164" s="36">
        <v>0</v>
      </c>
      <c r="C164" s="41"/>
      <c r="D164" s="41"/>
      <c r="E164" s="41"/>
      <c r="F164" s="41"/>
      <c r="G164" s="42"/>
      <c r="H164" s="28"/>
      <c r="I164" s="37">
        <f>SUM(B164:G164)</f>
        <v>0</v>
      </c>
    </row>
    <row r="165" spans="1:9" ht="15">
      <c r="A165" s="106" t="s">
        <v>118</v>
      </c>
      <c r="B165" s="106"/>
      <c r="C165" s="106"/>
      <c r="D165" s="106"/>
      <c r="E165" s="106"/>
      <c r="F165" s="106"/>
      <c r="G165" s="106"/>
      <c r="H165" s="151"/>
      <c r="I165" s="106"/>
    </row>
    <row r="166" spans="1:9" ht="15">
      <c r="A166" s="10" t="s">
        <v>58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54">
        <v>0</v>
      </c>
      <c r="C167" s="20"/>
      <c r="D167" s="20"/>
      <c r="E167" s="20"/>
      <c r="F167" s="20"/>
      <c r="G167" s="20"/>
      <c r="H167" s="20"/>
      <c r="I167" s="34">
        <f>SUM(B167:G167)</f>
        <v>0</v>
      </c>
    </row>
    <row r="168" spans="1:9" ht="15">
      <c r="A168" s="9" t="s">
        <v>35</v>
      </c>
      <c r="B168" s="55">
        <v>0</v>
      </c>
      <c r="C168" s="20"/>
      <c r="D168" s="20"/>
      <c r="E168" s="20"/>
      <c r="F168" s="20"/>
      <c r="G168" s="20"/>
      <c r="H168" s="28"/>
      <c r="I168" s="37">
        <f>SUM(B168:G168)</f>
        <v>0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54">
        <v>0</v>
      </c>
      <c r="C170" s="20"/>
      <c r="D170" s="20"/>
      <c r="E170" s="20"/>
      <c r="F170" s="20"/>
      <c r="G170" s="20"/>
      <c r="H170" s="20"/>
      <c r="I170" s="34">
        <f>SUM(B170:G170)</f>
        <v>0</v>
      </c>
    </row>
    <row r="171" spans="1:9" ht="15">
      <c r="A171" s="9" t="s">
        <v>35</v>
      </c>
      <c r="B171" s="55">
        <v>0</v>
      </c>
      <c r="C171" s="20"/>
      <c r="D171" s="20"/>
      <c r="E171" s="20"/>
      <c r="F171" s="20"/>
      <c r="G171" s="20"/>
      <c r="H171" s="28"/>
      <c r="I171" s="37">
        <f>SUM(B171:G171)</f>
        <v>0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54">
        <v>0</v>
      </c>
      <c r="C173" s="20"/>
      <c r="D173" s="20"/>
      <c r="E173" s="20"/>
      <c r="F173" s="20"/>
      <c r="G173" s="20"/>
      <c r="H173" s="20"/>
      <c r="I173" s="34">
        <f>SUM(B173:G173)</f>
        <v>0</v>
      </c>
    </row>
    <row r="174" spans="1:9" ht="15">
      <c r="A174" s="9" t="s">
        <v>35</v>
      </c>
      <c r="B174" s="55">
        <v>0</v>
      </c>
      <c r="C174" s="20"/>
      <c r="D174" s="20"/>
      <c r="E174" s="20"/>
      <c r="F174" s="20"/>
      <c r="G174" s="20"/>
      <c r="H174" s="28"/>
      <c r="I174" s="37">
        <f>SUM(B174:G174)</f>
        <v>0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54">
        <v>0</v>
      </c>
      <c r="C176" s="20"/>
      <c r="D176" s="20"/>
      <c r="E176" s="20"/>
      <c r="F176" s="20"/>
      <c r="G176" s="20"/>
      <c r="H176" s="20"/>
      <c r="I176" s="34">
        <f>SUM(B176:G176)</f>
        <v>0</v>
      </c>
    </row>
    <row r="177" spans="1:9" ht="15">
      <c r="A177" s="9" t="s">
        <v>35</v>
      </c>
      <c r="B177" s="55">
        <v>0</v>
      </c>
      <c r="C177" s="20"/>
      <c r="D177" s="20"/>
      <c r="E177" s="20"/>
      <c r="F177" s="20"/>
      <c r="G177" s="20"/>
      <c r="H177" s="28"/>
      <c r="I177" s="37">
        <f>SUM(B177:G177)</f>
        <v>0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125</v>
      </c>
      <c r="B179" s="102"/>
      <c r="C179" s="102"/>
      <c r="D179" s="102"/>
      <c r="E179" s="102"/>
      <c r="F179" s="102"/>
      <c r="G179" s="102"/>
      <c r="H179" s="102"/>
      <c r="I179" s="103"/>
    </row>
    <row r="180" spans="1:9" ht="15">
      <c r="A180" s="9" t="s">
        <v>135</v>
      </c>
      <c r="B180" s="99">
        <v>18</v>
      </c>
      <c r="C180" s="20"/>
      <c r="D180" s="20"/>
      <c r="E180" s="20"/>
      <c r="F180" s="20"/>
      <c r="G180" s="20"/>
      <c r="H180" s="20"/>
      <c r="I180" s="64">
        <f>SUM(B180)</f>
        <v>18</v>
      </c>
    </row>
    <row r="181" spans="1:9" ht="15">
      <c r="A181" s="9" t="s">
        <v>164</v>
      </c>
      <c r="B181" s="100">
        <f>B180*4</f>
        <v>72</v>
      </c>
      <c r="C181" s="20"/>
      <c r="D181" s="20"/>
      <c r="E181" s="20"/>
      <c r="F181" s="20"/>
      <c r="G181" s="20"/>
      <c r="H181" s="20"/>
      <c r="I181" s="101">
        <f aca="true" t="shared" si="8" ref="I181:I189">SUM(B181)</f>
        <v>72</v>
      </c>
    </row>
    <row r="182" spans="1:9" ht="15">
      <c r="A182" s="9" t="s">
        <v>136</v>
      </c>
      <c r="B182" s="99">
        <v>31</v>
      </c>
      <c r="C182" s="20"/>
      <c r="D182" s="20"/>
      <c r="E182" s="20"/>
      <c r="F182" s="20"/>
      <c r="G182" s="20"/>
      <c r="H182" s="20"/>
      <c r="I182" s="64">
        <f t="shared" si="8"/>
        <v>31</v>
      </c>
    </row>
    <row r="183" spans="1:9" ht="15">
      <c r="A183" s="9" t="s">
        <v>164</v>
      </c>
      <c r="B183" s="100">
        <f>B182*4</f>
        <v>124</v>
      </c>
      <c r="C183" s="20"/>
      <c r="D183" s="20"/>
      <c r="E183" s="20"/>
      <c r="F183" s="20"/>
      <c r="G183" s="20"/>
      <c r="H183" s="20"/>
      <c r="I183" s="101">
        <f t="shared" si="8"/>
        <v>124</v>
      </c>
    </row>
    <row r="184" spans="1:9" ht="15">
      <c r="A184" s="9" t="s">
        <v>137</v>
      </c>
      <c r="B184" s="99">
        <v>28</v>
      </c>
      <c r="C184" s="20"/>
      <c r="D184" s="20"/>
      <c r="E184" s="20"/>
      <c r="F184" s="20"/>
      <c r="G184" s="20"/>
      <c r="H184" s="20"/>
      <c r="I184" s="64">
        <f t="shared" si="8"/>
        <v>28</v>
      </c>
    </row>
    <row r="185" spans="1:9" ht="15">
      <c r="A185" s="9" t="s">
        <v>164</v>
      </c>
      <c r="B185" s="100">
        <f>B184*4</f>
        <v>112</v>
      </c>
      <c r="C185" s="20"/>
      <c r="D185" s="20"/>
      <c r="E185" s="20"/>
      <c r="F185" s="20"/>
      <c r="G185" s="20"/>
      <c r="H185" s="20"/>
      <c r="I185" s="101">
        <f t="shared" si="8"/>
        <v>112</v>
      </c>
    </row>
    <row r="186" spans="1:9" ht="15">
      <c r="A186" s="9" t="s">
        <v>138</v>
      </c>
      <c r="B186" s="99">
        <v>38</v>
      </c>
      <c r="C186" s="20"/>
      <c r="D186" s="20"/>
      <c r="E186" s="20"/>
      <c r="F186" s="20"/>
      <c r="G186" s="20"/>
      <c r="H186" s="20"/>
      <c r="I186" s="64">
        <f t="shared" si="8"/>
        <v>38</v>
      </c>
    </row>
    <row r="187" spans="1:9" ht="15">
      <c r="A187" s="9" t="s">
        <v>164</v>
      </c>
      <c r="B187" s="99">
        <f>B186*4</f>
        <v>152</v>
      </c>
      <c r="C187" s="20"/>
      <c r="D187" s="20"/>
      <c r="E187" s="20"/>
      <c r="F187" s="20"/>
      <c r="G187" s="20"/>
      <c r="H187" s="20"/>
      <c r="I187" s="64">
        <f t="shared" si="8"/>
        <v>152</v>
      </c>
    </row>
    <row r="188" spans="1:9" ht="15">
      <c r="A188" s="9" t="s">
        <v>163</v>
      </c>
      <c r="B188" s="20"/>
      <c r="C188" s="20"/>
      <c r="D188" s="20"/>
      <c r="E188" s="20"/>
      <c r="F188" s="20"/>
      <c r="G188" s="20"/>
      <c r="H188" s="20"/>
      <c r="I188" s="64">
        <f t="shared" si="8"/>
        <v>0</v>
      </c>
    </row>
    <row r="189" spans="1:9" ht="15">
      <c r="A189" s="9" t="s">
        <v>164</v>
      </c>
      <c r="B189" s="20"/>
      <c r="C189" s="20"/>
      <c r="D189" s="20"/>
      <c r="E189" s="20"/>
      <c r="F189" s="20"/>
      <c r="G189" s="20"/>
      <c r="H189" s="20"/>
      <c r="I189" s="64">
        <f t="shared" si="8"/>
        <v>0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49">
        <f>'[7]Pèlerins'!$F$173</f>
        <v>15</v>
      </c>
      <c r="C192" s="16"/>
      <c r="D192" s="16"/>
      <c r="E192" s="16"/>
      <c r="F192" s="16"/>
      <c r="G192" s="16"/>
      <c r="H192" s="16"/>
      <c r="I192" s="67">
        <f>SUM(B192)</f>
        <v>15</v>
      </c>
      <c r="J192" s="50"/>
    </row>
    <row r="193" spans="1:9" ht="15.75" customHeight="1">
      <c r="A193" s="21" t="s">
        <v>113</v>
      </c>
      <c r="B193" s="49">
        <v>0</v>
      </c>
      <c r="C193" s="16"/>
      <c r="D193" s="16"/>
      <c r="E193" s="16"/>
      <c r="F193" s="16"/>
      <c r="G193" s="16"/>
      <c r="H193" s="16"/>
      <c r="I193" s="67">
        <f>SUM(B193)</f>
        <v>0</v>
      </c>
    </row>
    <row r="194" spans="1:9" ht="15.75" customHeight="1">
      <c r="A194" s="9" t="s">
        <v>127</v>
      </c>
      <c r="B194" s="51">
        <f>(B192+B193)*13</f>
        <v>195</v>
      </c>
      <c r="C194" s="33"/>
      <c r="D194" s="33"/>
      <c r="E194" s="33"/>
      <c r="F194" s="33"/>
      <c r="G194" s="33"/>
      <c r="H194" s="33"/>
      <c r="I194" s="71">
        <f>B194</f>
        <v>195</v>
      </c>
    </row>
    <row r="195" spans="1:9" ht="15.75" customHeight="1">
      <c r="A195" s="9" t="s">
        <v>146</v>
      </c>
      <c r="B195" s="51">
        <f>(12.6*5%)*B192+B193</f>
        <v>9.45</v>
      </c>
      <c r="C195" s="33"/>
      <c r="D195" s="33"/>
      <c r="E195" s="33"/>
      <c r="F195" s="33"/>
      <c r="G195" s="33"/>
      <c r="H195" s="33"/>
      <c r="I195" s="71">
        <f>B195</f>
        <v>9.45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23">
        <f>'[38]Ventes St Sever'!$O$298</f>
        <v>271.20000000000005</v>
      </c>
      <c r="C198" s="23">
        <f>'[5]Ventes Hagetmau'!$N$108</f>
        <v>66.8</v>
      </c>
      <c r="D198" s="23">
        <f>'[5]Ventes Amou'!$N$182</f>
        <v>53</v>
      </c>
      <c r="E198" s="33"/>
      <c r="F198" s="33"/>
      <c r="G198" s="33"/>
      <c r="H198" s="33"/>
      <c r="I198" s="34">
        <f>SUM(B198:G198)</f>
        <v>391.00000000000006</v>
      </c>
    </row>
    <row r="199" spans="1:9" ht="15">
      <c r="A199" s="6" t="s">
        <v>54</v>
      </c>
      <c r="B199" s="19">
        <f>'[38]Ventes St Sever'!$N$298</f>
        <v>66</v>
      </c>
      <c r="C199" s="76">
        <f>'[5]Ventes Hagetmau'!$M$108</f>
        <v>22</v>
      </c>
      <c r="D199" s="76">
        <f>'[5]Ventes Amou'!$M$182</f>
        <v>12</v>
      </c>
      <c r="E199" s="33"/>
      <c r="F199" s="33"/>
      <c r="G199" s="33"/>
      <c r="H199" s="33"/>
      <c r="I199" s="156">
        <f>SUM(B199:G199)</f>
        <v>100</v>
      </c>
    </row>
    <row r="200" spans="1:11" ht="15">
      <c r="A200" s="164" t="s">
        <v>60</v>
      </c>
      <c r="B200" s="164"/>
      <c r="C200" s="164"/>
      <c r="D200" s="164"/>
      <c r="E200" s="164"/>
      <c r="F200" s="164"/>
      <c r="G200" s="164"/>
      <c r="H200" s="164"/>
      <c r="I200" s="164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153"/>
      <c r="I202" s="97">
        <f>SUM(B202:G202)</f>
        <v>0</v>
      </c>
      <c r="J202" s="72"/>
      <c r="K202" s="77"/>
    </row>
    <row r="203" spans="1:11" ht="15">
      <c r="A203" s="9" t="s">
        <v>121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/>
      <c r="I203" s="73">
        <f>SUM(B203:G203)</f>
        <v>0</v>
      </c>
      <c r="J203" s="72"/>
      <c r="K203" s="77"/>
    </row>
    <row r="204" spans="1:9" ht="15">
      <c r="A204" s="9" t="s">
        <v>35</v>
      </c>
      <c r="B204" s="55">
        <v>0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/>
      <c r="I204" s="64">
        <f>SUM(B204:G204)</f>
        <v>0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/>
      <c r="I206" s="73">
        <f aca="true" t="shared" si="9" ref="I206:I211">SUM(B206:G206)</f>
        <v>0</v>
      </c>
    </row>
    <row r="207" spans="1:9" ht="15">
      <c r="A207" s="9" t="s">
        <v>62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/>
      <c r="I207" s="73">
        <f t="shared" si="9"/>
        <v>0</v>
      </c>
    </row>
    <row r="208" spans="1:9" ht="15">
      <c r="A208" s="9" t="s">
        <v>63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/>
      <c r="I208" s="73">
        <f t="shared" si="9"/>
        <v>0</v>
      </c>
    </row>
    <row r="209" spans="1:9" ht="15">
      <c r="A209" s="9" t="s">
        <v>65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/>
      <c r="I209" s="73">
        <f t="shared" si="9"/>
        <v>0</v>
      </c>
    </row>
    <row r="210" spans="1:9" ht="15">
      <c r="A210" s="9" t="s">
        <v>148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/>
      <c r="I210" s="73">
        <f t="shared" si="9"/>
        <v>0</v>
      </c>
    </row>
    <row r="211" spans="1:9" ht="15">
      <c r="A211" s="9" t="s">
        <v>149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/>
      <c r="I211" s="73">
        <f t="shared" si="9"/>
        <v>0</v>
      </c>
    </row>
    <row r="212" spans="1:9" ht="15">
      <c r="A212" s="9" t="s">
        <v>157</v>
      </c>
      <c r="B212" s="54"/>
      <c r="C212" s="54"/>
      <c r="D212" s="54"/>
      <c r="E212" s="54"/>
      <c r="F212" s="54"/>
      <c r="G212" s="54"/>
      <c r="H212" s="54"/>
      <c r="I212" s="73"/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 aca="true" t="shared" si="10" ref="B218:G218">SUM(B206:B217)</f>
        <v>0</v>
      </c>
      <c r="C218" s="73">
        <f t="shared" si="10"/>
        <v>0</v>
      </c>
      <c r="D218" s="73">
        <f t="shared" si="10"/>
        <v>0</v>
      </c>
      <c r="E218" s="73">
        <f t="shared" si="10"/>
        <v>0</v>
      </c>
      <c r="F218" s="73">
        <f t="shared" si="10"/>
        <v>0</v>
      </c>
      <c r="G218" s="73">
        <f t="shared" si="10"/>
        <v>0</v>
      </c>
      <c r="H218" s="73"/>
      <c r="I218" s="73">
        <f>SUM(B218:G218)</f>
        <v>0</v>
      </c>
    </row>
    <row r="219" spans="1:9" ht="15">
      <c r="A219" s="6" t="s">
        <v>55</v>
      </c>
      <c r="B219" s="73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/>
      <c r="I219" s="73">
        <f>SUM(B219:G219)</f>
        <v>0</v>
      </c>
    </row>
    <row r="220" spans="1:9" ht="15">
      <c r="A220" s="6" t="s">
        <v>69</v>
      </c>
      <c r="B220" s="64">
        <v>0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/>
      <c r="I220" s="64">
        <f>SUM(B220:G220)</f>
        <v>0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v>0</v>
      </c>
      <c r="C222" s="33"/>
      <c r="D222" s="73">
        <f>'[1]Amou'!$W$50</f>
        <v>100</v>
      </c>
      <c r="E222" s="33"/>
      <c r="F222" s="33"/>
      <c r="G222" s="33"/>
      <c r="H222" s="33"/>
      <c r="I222" s="73">
        <f>SUM(B222:G222)</f>
        <v>100</v>
      </c>
    </row>
    <row r="223" spans="1:9" ht="15">
      <c r="A223" s="6" t="s">
        <v>55</v>
      </c>
      <c r="B223" s="73">
        <v>0</v>
      </c>
      <c r="C223" s="33"/>
      <c r="D223" s="73">
        <f>'[1]Amou'!$X$50</f>
        <v>1.2</v>
      </c>
      <c r="E223" s="33"/>
      <c r="F223" s="33"/>
      <c r="G223" s="33"/>
      <c r="H223" s="33"/>
      <c r="I223" s="73">
        <f>SUM(B223:G223)</f>
        <v>1.2</v>
      </c>
    </row>
    <row r="224" spans="1:9" ht="15">
      <c r="A224" s="6" t="s">
        <v>69</v>
      </c>
      <c r="B224" s="64">
        <v>0</v>
      </c>
      <c r="C224" s="33"/>
      <c r="D224" s="64">
        <f>'[1]Amou'!$E$50</f>
        <v>1</v>
      </c>
      <c r="E224" s="20"/>
      <c r="F224" s="20"/>
      <c r="G224" s="20"/>
      <c r="H224" s="20"/>
      <c r="I224" s="64">
        <f>SUM(B224:G224)</f>
        <v>1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/>
      <c r="I226" s="73">
        <f aca="true" t="shared" si="11" ref="I226:I250">SUM(B226:G226)</f>
        <v>0</v>
      </c>
    </row>
    <row r="227" spans="1:9" ht="15">
      <c r="A227" s="9" t="s">
        <v>161</v>
      </c>
      <c r="B227" s="54">
        <v>0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/>
      <c r="I227" s="73">
        <f t="shared" si="11"/>
        <v>0</v>
      </c>
    </row>
    <row r="228" spans="1:9" ht="15">
      <c r="A228" s="9" t="s">
        <v>162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/>
      <c r="I228" s="73">
        <f t="shared" si="11"/>
        <v>0</v>
      </c>
    </row>
    <row r="229" spans="1:9" ht="15">
      <c r="A229" s="9"/>
      <c r="B229" s="5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/>
      <c r="I229" s="73">
        <f t="shared" si="11"/>
        <v>0</v>
      </c>
    </row>
    <row r="230" spans="1:9" ht="15">
      <c r="A230" s="9"/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/>
      <c r="I230" s="73">
        <f t="shared" si="11"/>
        <v>0</v>
      </c>
    </row>
    <row r="231" spans="1:9" ht="15">
      <c r="A231" s="9"/>
      <c r="B231" s="54">
        <v>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/>
      <c r="I231" s="73">
        <f t="shared" si="11"/>
        <v>0</v>
      </c>
    </row>
    <row r="232" spans="1:9" ht="15">
      <c r="A232" s="9"/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/>
      <c r="I232" s="73">
        <f t="shared" si="11"/>
        <v>0</v>
      </c>
    </row>
    <row r="233" spans="1:9" ht="15">
      <c r="A233" s="9"/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/>
      <c r="I233" s="73">
        <f t="shared" si="11"/>
        <v>0</v>
      </c>
    </row>
    <row r="234" spans="1:9" ht="15">
      <c r="A234" s="9"/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/>
      <c r="I234" s="73">
        <f t="shared" si="11"/>
        <v>0</v>
      </c>
    </row>
    <row r="235" spans="1:9" ht="15">
      <c r="A235" s="9"/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/>
      <c r="I235" s="73">
        <f t="shared" si="11"/>
        <v>0</v>
      </c>
    </row>
    <row r="236" spans="1:9" ht="15">
      <c r="A236" s="9"/>
      <c r="B236" s="54">
        <v>0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/>
      <c r="I236" s="73">
        <f t="shared" si="11"/>
        <v>0</v>
      </c>
    </row>
    <row r="237" spans="1:9" ht="15">
      <c r="A237" s="9"/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/>
      <c r="I237" s="73">
        <f t="shared" si="11"/>
        <v>0</v>
      </c>
    </row>
    <row r="238" spans="1:9" ht="15">
      <c r="A238" s="9"/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/>
      <c r="I238" s="73">
        <f t="shared" si="11"/>
        <v>0</v>
      </c>
    </row>
    <row r="239" spans="1:9" ht="15">
      <c r="A239" s="9"/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/>
      <c r="I239" s="73">
        <f t="shared" si="11"/>
        <v>0</v>
      </c>
    </row>
    <row r="240" spans="1:9" ht="15">
      <c r="A240" s="9"/>
      <c r="B240" s="54">
        <v>0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/>
      <c r="I240" s="73">
        <f t="shared" si="11"/>
        <v>0</v>
      </c>
    </row>
    <row r="241" spans="1:9" ht="15">
      <c r="A241" s="9"/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/>
      <c r="I241" s="73">
        <f t="shared" si="11"/>
        <v>0</v>
      </c>
    </row>
    <row r="242" spans="1:9" ht="15">
      <c r="A242" s="9"/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/>
      <c r="I242" s="73">
        <f t="shared" si="11"/>
        <v>0</v>
      </c>
    </row>
    <row r="243" spans="1:9" ht="15">
      <c r="A243" s="9"/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/>
      <c r="I243" s="73">
        <f t="shared" si="11"/>
        <v>0</v>
      </c>
    </row>
    <row r="244" spans="1:9" ht="15">
      <c r="A244" s="9"/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/>
      <c r="I244" s="73">
        <f t="shared" si="11"/>
        <v>0</v>
      </c>
    </row>
    <row r="245" spans="1:9" ht="15">
      <c r="A245" s="9"/>
      <c r="B245" s="54">
        <v>0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/>
      <c r="I245" s="73">
        <f t="shared" si="11"/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f>SUM(B226:B245)</f>
        <v>0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/>
      <c r="I248" s="73">
        <f t="shared" si="11"/>
        <v>0</v>
      </c>
    </row>
    <row r="249" spans="1:9" ht="15">
      <c r="A249" s="6" t="s">
        <v>55</v>
      </c>
      <c r="B249" s="73">
        <v>0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/>
      <c r="I249" s="73">
        <f t="shared" si="11"/>
        <v>0</v>
      </c>
    </row>
    <row r="250" spans="1:9" ht="15">
      <c r="A250" s="6" t="s">
        <v>69</v>
      </c>
      <c r="B250" s="64">
        <v>0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/>
      <c r="I250" s="64">
        <f t="shared" si="11"/>
        <v>0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v>0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/>
      <c r="I252" s="73">
        <f aca="true" t="shared" si="12" ref="I252:I262">SUM(B252:G252)</f>
        <v>0</v>
      </c>
    </row>
    <row r="253" spans="1:9" ht="15">
      <c r="A253" s="9"/>
      <c r="B253" s="54">
        <v>0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/>
      <c r="I253" s="73">
        <f t="shared" si="12"/>
        <v>0</v>
      </c>
    </row>
    <row r="254" spans="1:9" ht="15">
      <c r="A254" s="9"/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/>
      <c r="I254" s="73">
        <f t="shared" si="12"/>
        <v>0</v>
      </c>
    </row>
    <row r="255" spans="1:9" ht="15">
      <c r="A255" s="9"/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/>
      <c r="I255" s="73">
        <f t="shared" si="12"/>
        <v>0</v>
      </c>
    </row>
    <row r="256" spans="1:9" ht="15">
      <c r="A256" s="9"/>
      <c r="B256" s="54">
        <v>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/>
      <c r="I256" s="73">
        <f t="shared" si="12"/>
        <v>0</v>
      </c>
    </row>
    <row r="257" spans="1:9" ht="15">
      <c r="A257" s="9"/>
      <c r="B257" s="54">
        <v>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/>
      <c r="I257" s="73">
        <f t="shared" si="12"/>
        <v>0</v>
      </c>
    </row>
    <row r="258" spans="1:9" ht="15">
      <c r="A258" s="9"/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/>
      <c r="I258" s="73">
        <f t="shared" si="12"/>
        <v>0</v>
      </c>
    </row>
    <row r="259" spans="1:9" ht="15">
      <c r="A259" s="9"/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/>
      <c r="I259" s="73">
        <f t="shared" si="12"/>
        <v>0</v>
      </c>
    </row>
    <row r="260" spans="1:9" ht="15">
      <c r="A260" s="6" t="s">
        <v>68</v>
      </c>
      <c r="B260" s="73">
        <f aca="true" t="shared" si="13" ref="B260:G260">SUM(B252:B259)</f>
        <v>0</v>
      </c>
      <c r="C260" s="73">
        <f t="shared" si="13"/>
        <v>0</v>
      </c>
      <c r="D260" s="73">
        <f t="shared" si="13"/>
        <v>0</v>
      </c>
      <c r="E260" s="73">
        <f t="shared" si="13"/>
        <v>0</v>
      </c>
      <c r="F260" s="73">
        <f t="shared" si="13"/>
        <v>0</v>
      </c>
      <c r="G260" s="73">
        <f t="shared" si="13"/>
        <v>0</v>
      </c>
      <c r="H260" s="73"/>
      <c r="I260" s="73">
        <f t="shared" si="12"/>
        <v>0</v>
      </c>
    </row>
    <row r="261" spans="1:9" ht="15">
      <c r="A261" s="6" t="s">
        <v>55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/>
      <c r="I261" s="73">
        <f t="shared" si="12"/>
        <v>0</v>
      </c>
    </row>
    <row r="262" spans="1:9" ht="15">
      <c r="A262" s="6" t="s">
        <v>69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/>
      <c r="I262" s="64">
        <f t="shared" si="12"/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v>0</v>
      </c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/>
      <c r="I264" s="73">
        <f aca="true" t="shared" si="14" ref="I264:I275">SUM(B264:G264)</f>
        <v>0</v>
      </c>
    </row>
    <row r="265" spans="1:9" ht="15">
      <c r="A265" s="116" t="s">
        <v>156</v>
      </c>
      <c r="B265" s="54">
        <v>0</v>
      </c>
      <c r="C265" s="54">
        <v>0</v>
      </c>
      <c r="D265" s="54">
        <f>'[15]Hors saison '!$D$25</f>
        <v>8</v>
      </c>
      <c r="E265" s="54">
        <v>0</v>
      </c>
      <c r="F265" s="54">
        <v>0</v>
      </c>
      <c r="G265" s="54">
        <v>0</v>
      </c>
      <c r="H265" s="54"/>
      <c r="I265" s="73">
        <f t="shared" si="14"/>
        <v>8</v>
      </c>
    </row>
    <row r="266" spans="1:9" ht="15">
      <c r="A266" s="9"/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/>
      <c r="I266" s="73">
        <f t="shared" si="14"/>
        <v>0</v>
      </c>
    </row>
    <row r="267" spans="1:9" ht="15">
      <c r="A267" s="9"/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/>
      <c r="I267" s="73">
        <f t="shared" si="14"/>
        <v>0</v>
      </c>
    </row>
    <row r="268" spans="1:9" ht="15">
      <c r="A268" s="9"/>
      <c r="B268" s="54">
        <v>0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/>
      <c r="I268" s="73">
        <f t="shared" si="14"/>
        <v>0</v>
      </c>
    </row>
    <row r="269" spans="1:9" ht="15">
      <c r="A269" s="9"/>
      <c r="B269" s="54">
        <v>0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/>
      <c r="I269" s="73">
        <f t="shared" si="14"/>
        <v>0</v>
      </c>
    </row>
    <row r="270" spans="1:9" ht="15">
      <c r="A270" s="9"/>
      <c r="B270" s="54"/>
      <c r="C270" s="54"/>
      <c r="D270" s="54"/>
      <c r="E270" s="54"/>
      <c r="F270" s="54"/>
      <c r="G270" s="54"/>
      <c r="H270" s="54"/>
      <c r="I270" s="73"/>
    </row>
    <row r="271" spans="1:9" ht="15">
      <c r="A271" s="9"/>
      <c r="B271" s="54"/>
      <c r="C271" s="54"/>
      <c r="D271" s="54"/>
      <c r="E271" s="54"/>
      <c r="F271" s="54"/>
      <c r="G271" s="54"/>
      <c r="H271" s="54"/>
      <c r="I271" s="73"/>
    </row>
    <row r="272" spans="1:9" ht="15">
      <c r="A272" s="9"/>
      <c r="B272" s="54">
        <v>0</v>
      </c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/>
      <c r="I272" s="73">
        <f t="shared" si="14"/>
        <v>0</v>
      </c>
    </row>
    <row r="273" spans="1:9" ht="15">
      <c r="A273" s="6" t="s">
        <v>68</v>
      </c>
      <c r="B273" s="73">
        <f aca="true" t="shared" si="15" ref="B273:G273">SUM(B264:B272)</f>
        <v>0</v>
      </c>
      <c r="C273" s="73">
        <f t="shared" si="15"/>
        <v>0</v>
      </c>
      <c r="D273" s="73">
        <f t="shared" si="15"/>
        <v>8</v>
      </c>
      <c r="E273" s="73">
        <f t="shared" si="15"/>
        <v>0</v>
      </c>
      <c r="F273" s="73">
        <f t="shared" si="15"/>
        <v>0</v>
      </c>
      <c r="G273" s="73">
        <f t="shared" si="15"/>
        <v>0</v>
      </c>
      <c r="H273" s="73"/>
      <c r="I273" s="73">
        <f t="shared" si="14"/>
        <v>8</v>
      </c>
    </row>
    <row r="274" spans="1:9" ht="15">
      <c r="A274" s="6" t="s">
        <v>55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/>
      <c r="I274" s="73">
        <f t="shared" si="14"/>
        <v>0</v>
      </c>
    </row>
    <row r="275" spans="1:9" ht="15">
      <c r="A275" s="6" t="s">
        <v>69</v>
      </c>
      <c r="B275" s="64">
        <v>0</v>
      </c>
      <c r="C275" s="64">
        <v>0</v>
      </c>
      <c r="D275" s="64">
        <f>'[15]Hors saison '!$C$25</f>
        <v>1</v>
      </c>
      <c r="E275" s="64">
        <v>0</v>
      </c>
      <c r="F275" s="64">
        <v>0</v>
      </c>
      <c r="G275" s="64">
        <v>0</v>
      </c>
      <c r="H275" s="64"/>
      <c r="I275" s="64">
        <f t="shared" si="14"/>
        <v>1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v>0</v>
      </c>
      <c r="C279" s="19">
        <v>0</v>
      </c>
      <c r="D279" s="19">
        <v>0</v>
      </c>
      <c r="E279" s="19">
        <v>0</v>
      </c>
      <c r="F279" s="16"/>
      <c r="G279" s="16"/>
      <c r="H279" s="16"/>
      <c r="I279" s="35">
        <f>SUM(B279:G279)</f>
        <v>0</v>
      </c>
    </row>
    <row r="280" spans="1:9" ht="15">
      <c r="A280" s="6" t="s">
        <v>10</v>
      </c>
      <c r="B280" s="19">
        <v>0</v>
      </c>
      <c r="C280" s="19">
        <v>0</v>
      </c>
      <c r="D280" s="19">
        <v>0</v>
      </c>
      <c r="E280" s="19">
        <v>0</v>
      </c>
      <c r="F280" s="16"/>
      <c r="G280" s="16"/>
      <c r="H280" s="16"/>
      <c r="I280" s="35">
        <f>SUM(B280:G280)</f>
        <v>0</v>
      </c>
    </row>
    <row r="281" spans="1:9" ht="15">
      <c r="A281" s="6" t="s">
        <v>9</v>
      </c>
      <c r="B281" s="19">
        <v>1</v>
      </c>
      <c r="C281" s="16"/>
      <c r="D281" s="16"/>
      <c r="E281" s="16"/>
      <c r="F281" s="16"/>
      <c r="G281" s="16"/>
      <c r="H281" s="16"/>
      <c r="I281" s="35">
        <f>SUM(B281:G281)</f>
        <v>1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15">
      <c r="A283" s="6" t="s">
        <v>3</v>
      </c>
      <c r="B283" s="19">
        <v>0</v>
      </c>
      <c r="C283" s="19">
        <v>0</v>
      </c>
      <c r="D283" s="19">
        <v>0</v>
      </c>
      <c r="E283" s="16"/>
      <c r="F283" s="16"/>
      <c r="G283" s="16"/>
      <c r="H283" s="16"/>
      <c r="I283" s="35">
        <f>SUM(B283:G283)</f>
        <v>0</v>
      </c>
    </row>
    <row r="284" spans="1:9" ht="30">
      <c r="A284" s="6" t="s">
        <v>4</v>
      </c>
      <c r="B284" s="19">
        <v>0</v>
      </c>
      <c r="C284" s="19">
        <v>0</v>
      </c>
      <c r="D284" s="19">
        <v>0</v>
      </c>
      <c r="E284" s="16"/>
      <c r="F284" s="16"/>
      <c r="G284" s="16"/>
      <c r="H284" s="16"/>
      <c r="I284" s="35">
        <f>SUM(B284:G284)</f>
        <v>0</v>
      </c>
    </row>
    <row r="285" spans="1:9" ht="18.75" customHeight="1">
      <c r="A285" t="s">
        <v>12</v>
      </c>
      <c r="B285" s="17">
        <v>0</v>
      </c>
      <c r="C285" s="17">
        <v>0</v>
      </c>
      <c r="D285" s="17">
        <v>0</v>
      </c>
      <c r="E285" s="16"/>
      <c r="F285" s="16"/>
      <c r="G285" s="16"/>
      <c r="H285" s="16"/>
      <c r="I285" s="35">
        <f>SUM(B285:G285)</f>
        <v>0</v>
      </c>
    </row>
    <row r="286" spans="1:9" ht="15" customHeight="1">
      <c r="A286" t="s">
        <v>6</v>
      </c>
      <c r="B286" s="31">
        <v>0</v>
      </c>
      <c r="C286" s="31">
        <v>0</v>
      </c>
      <c r="D286" s="31">
        <v>0</v>
      </c>
      <c r="E286" s="16"/>
      <c r="F286" s="16"/>
      <c r="G286" s="16"/>
      <c r="H286" s="16"/>
      <c r="I286" s="35">
        <f>SUM(B286:G286)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v>0</v>
      </c>
      <c r="C288" s="16"/>
      <c r="D288" s="16"/>
      <c r="E288" s="16"/>
      <c r="F288" s="16"/>
      <c r="G288" s="16"/>
      <c r="H288" s="16"/>
      <c r="I288" s="69">
        <f>SUM(B288:G288)</f>
        <v>0</v>
      </c>
    </row>
    <row r="289" spans="1:9" ht="15">
      <c r="A289" s="13" t="s">
        <v>108</v>
      </c>
      <c r="B289" s="70">
        <v>0</v>
      </c>
      <c r="C289" s="16"/>
      <c r="D289" s="16"/>
      <c r="E289" s="16"/>
      <c r="F289" s="16"/>
      <c r="G289" s="16"/>
      <c r="H289" s="16"/>
      <c r="I289" s="69">
        <f>SUM(B289:G289)</f>
        <v>0</v>
      </c>
    </row>
    <row r="290" spans="1:9" ht="15">
      <c r="A290" s="13" t="s">
        <v>109</v>
      </c>
      <c r="B290" s="70">
        <v>0</v>
      </c>
      <c r="C290" s="16"/>
      <c r="D290" s="16"/>
      <c r="E290" s="16"/>
      <c r="F290" s="16"/>
      <c r="G290" s="16"/>
      <c r="H290" s="16"/>
      <c r="I290" s="69">
        <f>SUM(B290:G290)</f>
        <v>0</v>
      </c>
    </row>
    <row r="291" spans="1:9" ht="15">
      <c r="A291" s="13" t="s">
        <v>110</v>
      </c>
      <c r="B291" s="70">
        <v>0</v>
      </c>
      <c r="C291" s="16"/>
      <c r="D291" s="16"/>
      <c r="E291" s="16"/>
      <c r="F291" s="16"/>
      <c r="G291" s="16"/>
      <c r="H291" s="16"/>
      <c r="I291" s="69">
        <f>SUM(B291:G291)</f>
        <v>0</v>
      </c>
    </row>
    <row r="292" spans="1:9" ht="15">
      <c r="A292" s="7" t="s">
        <v>106</v>
      </c>
      <c r="B292" s="70">
        <v>0</v>
      </c>
      <c r="C292" s="16"/>
      <c r="D292" s="16"/>
      <c r="E292" s="16"/>
      <c r="F292" s="16"/>
      <c r="G292" s="16"/>
      <c r="H292" s="16"/>
      <c r="I292" s="69">
        <f>SUM(B292:G292)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/>
      <c r="C295" s="17"/>
      <c r="D295" s="17"/>
      <c r="E295" s="16"/>
      <c r="F295" s="16"/>
      <c r="G295" s="16"/>
      <c r="H295" s="16"/>
      <c r="I295" s="68"/>
    </row>
    <row r="296" spans="1:9" ht="15">
      <c r="A296" s="45" t="s">
        <v>99</v>
      </c>
      <c r="B296" s="17"/>
      <c r="C296" s="17"/>
      <c r="D296" s="17"/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v>0</v>
      </c>
      <c r="C297" s="17">
        <v>0</v>
      </c>
      <c r="D297" s="17">
        <v>0</v>
      </c>
      <c r="E297" s="16"/>
      <c r="F297" s="16"/>
      <c r="G297" s="16"/>
      <c r="H297" s="16"/>
      <c r="I297" s="68">
        <f>SUM(B297:G297)</f>
        <v>0</v>
      </c>
    </row>
    <row r="298" spans="1:9" ht="15">
      <c r="A298" s="45" t="s">
        <v>98</v>
      </c>
      <c r="B298" s="17"/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/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v>0</v>
      </c>
      <c r="C300" s="17">
        <v>0</v>
      </c>
      <c r="D300" s="17">
        <v>0</v>
      </c>
      <c r="E300" s="16"/>
      <c r="F300" s="16"/>
      <c r="G300" s="16"/>
      <c r="H300" s="16"/>
      <c r="I300" s="68">
        <f>SUM(B300:G300)</f>
        <v>0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v>0</v>
      </c>
      <c r="C303" s="17">
        <v>0</v>
      </c>
      <c r="D303" s="17">
        <v>0</v>
      </c>
      <c r="E303" s="16"/>
      <c r="F303" s="16"/>
      <c r="G303" s="16"/>
      <c r="H303" s="16"/>
      <c r="I303" s="68">
        <f>SUM(B303:G303)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/>
      <c r="C306" s="120"/>
      <c r="D306" s="120"/>
      <c r="E306" s="120"/>
      <c r="F306" s="120"/>
      <c r="G306" s="120"/>
      <c r="H306" s="120"/>
      <c r="I306" s="117">
        <f>SUM(B306)</f>
        <v>0</v>
      </c>
    </row>
    <row r="307" spans="1:9" ht="15">
      <c r="A307" s="118" t="s">
        <v>167</v>
      </c>
      <c r="B307" s="119"/>
      <c r="C307" s="120"/>
      <c r="D307" s="120"/>
      <c r="E307" s="120"/>
      <c r="F307" s="120"/>
      <c r="G307" s="120"/>
      <c r="H307" s="120"/>
      <c r="I307" s="117">
        <f>SUM(B307)</f>
        <v>0</v>
      </c>
    </row>
    <row r="308" spans="1:9" ht="15">
      <c r="A308" s="118" t="s">
        <v>168</v>
      </c>
      <c r="B308" s="117"/>
      <c r="C308" s="120"/>
      <c r="D308" s="120"/>
      <c r="E308" s="120"/>
      <c r="F308" s="120"/>
      <c r="G308" s="120"/>
      <c r="H308" s="120"/>
      <c r="I308" s="117">
        <f>SUM(B308)</f>
        <v>0</v>
      </c>
    </row>
    <row r="309" spans="1:9" ht="15">
      <c r="A309" s="118" t="s">
        <v>169</v>
      </c>
      <c r="B309" s="121"/>
      <c r="C309" s="120"/>
      <c r="D309" s="120"/>
      <c r="E309" s="120"/>
      <c r="F309" s="120"/>
      <c r="G309" s="120"/>
      <c r="H309" s="120"/>
      <c r="I309" s="117">
        <f>SUM(B309)</f>
        <v>0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/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/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/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/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I306+I311</f>
        <v>0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I307+I312</f>
        <v>0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I308+I313</f>
        <v>0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I309+I314</f>
        <v>0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70:I70"/>
    <mergeCell ref="A84:I84"/>
    <mergeCell ref="A119:I119"/>
    <mergeCell ref="A191:I191"/>
    <mergeCell ref="A197:I197"/>
    <mergeCell ref="A200:I200"/>
    <mergeCell ref="A277:I277"/>
    <mergeCell ref="A278:I278"/>
    <mergeCell ref="A282:I282"/>
    <mergeCell ref="A287:I287"/>
    <mergeCell ref="A293:I293"/>
    <mergeCell ref="A304:I304"/>
    <mergeCell ref="A321:I321"/>
    <mergeCell ref="A322:I322"/>
    <mergeCell ref="A323:I323"/>
    <mergeCell ref="A324:I324"/>
    <mergeCell ref="A325:I325"/>
    <mergeCell ref="A326:I326"/>
    <mergeCell ref="A333:I333"/>
    <mergeCell ref="A334:I334"/>
    <mergeCell ref="A335:I335"/>
    <mergeCell ref="A327:I327"/>
    <mergeCell ref="A328:I328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="85" zoomScaleNormal="85" zoomScalePageLayoutView="0" workbookViewId="0" topLeftCell="A175">
      <selection activeCell="I199" sqref="I199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203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v>0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>
        <v>1</v>
      </c>
      <c r="C28" s="16"/>
      <c r="D28" s="16"/>
      <c r="E28" s="16"/>
      <c r="F28" s="16"/>
      <c r="G28" s="16"/>
      <c r="H28" s="16"/>
      <c r="I28" s="29">
        <f>SUM(B28)</f>
        <v>1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>SUM(B33:B34)</f>
        <v>348</v>
      </c>
      <c r="C32" s="15">
        <f>SUM(C33:C34)</f>
        <v>128</v>
      </c>
      <c r="D32" s="15">
        <f>SUM(D33:D34)</f>
        <v>61</v>
      </c>
      <c r="E32" s="14"/>
      <c r="F32" s="14"/>
      <c r="G32" s="14"/>
      <c r="H32" s="14"/>
      <c r="I32" s="15">
        <f aca="true" t="shared" si="0" ref="I32:I37">SUM(B32:G32)</f>
        <v>537</v>
      </c>
    </row>
    <row r="33" spans="1:9" ht="15">
      <c r="A33" s="9" t="s">
        <v>14</v>
      </c>
      <c r="B33" s="18">
        <v>339</v>
      </c>
      <c r="C33" s="18">
        <v>92</v>
      </c>
      <c r="D33" s="18">
        <v>50</v>
      </c>
      <c r="E33" s="14"/>
      <c r="F33" s="38"/>
      <c r="G33" s="38"/>
      <c r="H33" s="38"/>
      <c r="I33" s="15">
        <f t="shared" si="0"/>
        <v>481</v>
      </c>
    </row>
    <row r="34" spans="1:9" ht="15">
      <c r="A34" s="9" t="s">
        <v>15</v>
      </c>
      <c r="B34" s="18">
        <v>9</v>
      </c>
      <c r="C34" s="18">
        <v>36</v>
      </c>
      <c r="D34" s="18">
        <v>11</v>
      </c>
      <c r="E34" s="14"/>
      <c r="F34" s="38"/>
      <c r="G34" s="38"/>
      <c r="H34" s="38"/>
      <c r="I34" s="15">
        <f t="shared" si="0"/>
        <v>56</v>
      </c>
    </row>
    <row r="35" spans="1:9" ht="15">
      <c r="A35" s="10" t="s">
        <v>35</v>
      </c>
      <c r="B35" s="15">
        <f>SUM(B36:B37)</f>
        <v>560</v>
      </c>
      <c r="C35" s="15">
        <f>SUM(C36:C37)</f>
        <v>163</v>
      </c>
      <c r="D35" s="15">
        <f>SUM(D36:D37)</f>
        <v>84</v>
      </c>
      <c r="E35" s="14"/>
      <c r="F35" s="14"/>
      <c r="G35" s="14"/>
      <c r="H35" s="14"/>
      <c r="I35" s="15">
        <f t="shared" si="0"/>
        <v>807</v>
      </c>
    </row>
    <row r="36" spans="1:9" ht="15">
      <c r="A36" s="21" t="s">
        <v>14</v>
      </c>
      <c r="B36" s="18">
        <v>551</v>
      </c>
      <c r="C36" s="18">
        <v>126</v>
      </c>
      <c r="D36" s="18">
        <v>73</v>
      </c>
      <c r="E36" s="14"/>
      <c r="F36" s="39"/>
      <c r="G36" s="39"/>
      <c r="H36" s="39"/>
      <c r="I36" s="15">
        <f t="shared" si="0"/>
        <v>750</v>
      </c>
    </row>
    <row r="37" spans="1:9" ht="15">
      <c r="A37" s="21" t="s">
        <v>15</v>
      </c>
      <c r="B37" s="18">
        <v>9</v>
      </c>
      <c r="C37" s="18">
        <v>37</v>
      </c>
      <c r="D37" s="18">
        <v>11</v>
      </c>
      <c r="E37" s="14"/>
      <c r="F37" s="39"/>
      <c r="G37" s="39"/>
      <c r="H37" s="39"/>
      <c r="I37" s="15">
        <f t="shared" si="0"/>
        <v>57</v>
      </c>
    </row>
    <row r="38" spans="1:9" ht="30">
      <c r="A38" s="10" t="s">
        <v>30</v>
      </c>
      <c r="B38" s="15"/>
      <c r="C38" s="15"/>
      <c r="D38" s="15"/>
      <c r="E38" s="14"/>
      <c r="F38" s="14"/>
      <c r="G38" s="14"/>
      <c r="H38" s="14"/>
      <c r="I38" s="15"/>
    </row>
    <row r="39" spans="1:9" ht="15">
      <c r="A39" s="11" t="s">
        <v>16</v>
      </c>
      <c r="B39" s="29">
        <f>SUM(B40+B42+B43+B44+B45)</f>
        <v>338</v>
      </c>
      <c r="C39" s="29">
        <f>SUM(C40+C42+C43+C44+C45)</f>
        <v>124</v>
      </c>
      <c r="D39" s="29">
        <f>SUM(D40+D42+D43+D44+D45)</f>
        <v>60</v>
      </c>
      <c r="E39" s="14"/>
      <c r="F39" s="40"/>
      <c r="G39" s="40"/>
      <c r="H39" s="40"/>
      <c r="I39" s="29">
        <f aca="true" t="shared" si="1" ref="I39:I52">SUM(B39:G39)</f>
        <v>522</v>
      </c>
    </row>
    <row r="40" spans="1:9" ht="15">
      <c r="A40" s="9" t="s">
        <v>20</v>
      </c>
      <c r="B40" s="18">
        <v>174</v>
      </c>
      <c r="C40" s="18">
        <v>66</v>
      </c>
      <c r="D40" s="18">
        <v>11</v>
      </c>
      <c r="E40" s="14"/>
      <c r="F40" s="38"/>
      <c r="G40" s="38"/>
      <c r="H40" s="38"/>
      <c r="I40" s="29">
        <f t="shared" si="1"/>
        <v>251</v>
      </c>
    </row>
    <row r="41" spans="1:9" ht="15">
      <c r="A41" s="9" t="s">
        <v>17</v>
      </c>
      <c r="B41" s="18">
        <v>143</v>
      </c>
      <c r="C41" s="18">
        <v>52</v>
      </c>
      <c r="D41" s="18">
        <v>8</v>
      </c>
      <c r="E41" s="14"/>
      <c r="F41" s="38"/>
      <c r="G41" s="38"/>
      <c r="H41" s="38"/>
      <c r="I41" s="29">
        <f t="shared" si="1"/>
        <v>203</v>
      </c>
    </row>
    <row r="42" spans="1:9" ht="15">
      <c r="A42" s="9" t="s">
        <v>21</v>
      </c>
      <c r="B42" s="18">
        <v>12</v>
      </c>
      <c r="C42" s="18">
        <v>6</v>
      </c>
      <c r="D42" s="18">
        <v>4</v>
      </c>
      <c r="E42" s="14"/>
      <c r="F42" s="38"/>
      <c r="G42" s="38"/>
      <c r="H42" s="38"/>
      <c r="I42" s="29">
        <f t="shared" si="1"/>
        <v>22</v>
      </c>
    </row>
    <row r="43" spans="1:9" ht="15">
      <c r="A43" s="9" t="s">
        <v>18</v>
      </c>
      <c r="B43" s="18">
        <v>25</v>
      </c>
      <c r="C43" s="18">
        <v>7</v>
      </c>
      <c r="D43" s="18">
        <v>1</v>
      </c>
      <c r="E43" s="14"/>
      <c r="F43" s="38"/>
      <c r="G43" s="38"/>
      <c r="H43" s="38"/>
      <c r="I43" s="29">
        <f t="shared" si="1"/>
        <v>33</v>
      </c>
    </row>
    <row r="44" spans="1:9" ht="15">
      <c r="A44" s="9" t="s">
        <v>19</v>
      </c>
      <c r="B44" s="18">
        <v>14</v>
      </c>
      <c r="C44" s="18">
        <v>1</v>
      </c>
      <c r="D44" s="18">
        <v>0</v>
      </c>
      <c r="E44" s="14"/>
      <c r="F44" s="38"/>
      <c r="G44" s="38"/>
      <c r="H44" s="38"/>
      <c r="I44" s="29">
        <f t="shared" si="1"/>
        <v>15</v>
      </c>
    </row>
    <row r="45" spans="1:9" ht="15">
      <c r="A45" s="9" t="s">
        <v>22</v>
      </c>
      <c r="B45" s="18">
        <v>113</v>
      </c>
      <c r="C45" s="18">
        <v>44</v>
      </c>
      <c r="D45" s="18">
        <v>44</v>
      </c>
      <c r="E45" s="14"/>
      <c r="F45" s="38"/>
      <c r="G45" s="38"/>
      <c r="H45" s="38"/>
      <c r="I45" s="29">
        <f t="shared" si="1"/>
        <v>201</v>
      </c>
    </row>
    <row r="46" spans="1:9" ht="15">
      <c r="A46" s="11" t="s">
        <v>23</v>
      </c>
      <c r="B46" s="29">
        <f>SUM(B47:B52)</f>
        <v>10</v>
      </c>
      <c r="C46" s="29">
        <f>SUM(C47:C52)</f>
        <v>4</v>
      </c>
      <c r="D46" s="29">
        <f>SUM(D47:D52)</f>
        <v>1</v>
      </c>
      <c r="E46" s="14"/>
      <c r="F46" s="40"/>
      <c r="G46" s="40"/>
      <c r="H46" s="40"/>
      <c r="I46" s="29">
        <f t="shared" si="1"/>
        <v>15</v>
      </c>
    </row>
    <row r="47" spans="1:9" ht="15">
      <c r="A47" s="9" t="s">
        <v>24</v>
      </c>
      <c r="B47" s="18">
        <v>0</v>
      </c>
      <c r="C47" s="18">
        <v>2</v>
      </c>
      <c r="D47" s="18">
        <v>1</v>
      </c>
      <c r="E47" s="14"/>
      <c r="F47" s="38"/>
      <c r="G47" s="38"/>
      <c r="H47" s="38"/>
      <c r="I47" s="29">
        <f t="shared" si="1"/>
        <v>3</v>
      </c>
    </row>
    <row r="48" spans="1:9" ht="15">
      <c r="A48" s="9" t="s">
        <v>25</v>
      </c>
      <c r="B48" s="18">
        <v>1</v>
      </c>
      <c r="C48" s="18">
        <v>0</v>
      </c>
      <c r="D48" s="18">
        <v>0</v>
      </c>
      <c r="E48" s="14"/>
      <c r="F48" s="38"/>
      <c r="G48" s="38"/>
      <c r="H48" s="38"/>
      <c r="I48" s="29">
        <f t="shared" si="1"/>
        <v>1</v>
      </c>
    </row>
    <row r="49" spans="1:9" ht="15">
      <c r="A49" s="9" t="s">
        <v>26</v>
      </c>
      <c r="B49" s="18">
        <v>3</v>
      </c>
      <c r="C49" s="18">
        <v>1</v>
      </c>
      <c r="D49" s="18">
        <v>0</v>
      </c>
      <c r="E49" s="14"/>
      <c r="F49" s="38"/>
      <c r="G49" s="38"/>
      <c r="H49" s="38"/>
      <c r="I49" s="29">
        <f t="shared" si="1"/>
        <v>4</v>
      </c>
    </row>
    <row r="50" spans="1:9" ht="15">
      <c r="A50" s="9" t="s">
        <v>27</v>
      </c>
      <c r="B50" s="18">
        <v>4</v>
      </c>
      <c r="C50" s="18">
        <v>0</v>
      </c>
      <c r="D50" s="18">
        <v>0</v>
      </c>
      <c r="E50" s="14"/>
      <c r="F50" s="38"/>
      <c r="G50" s="38"/>
      <c r="H50" s="38"/>
      <c r="I50" s="29">
        <f t="shared" si="1"/>
        <v>4</v>
      </c>
    </row>
    <row r="51" spans="1:9" ht="15">
      <c r="A51" s="9" t="s">
        <v>28</v>
      </c>
      <c r="B51" s="18">
        <v>1</v>
      </c>
      <c r="C51" s="18">
        <v>1</v>
      </c>
      <c r="D51" s="18">
        <v>0</v>
      </c>
      <c r="E51" s="14"/>
      <c r="F51" s="38"/>
      <c r="G51" s="38"/>
      <c r="H51" s="38"/>
      <c r="I51" s="29">
        <f t="shared" si="1"/>
        <v>2</v>
      </c>
    </row>
    <row r="52" spans="1:9" ht="15">
      <c r="A52" s="9" t="s">
        <v>29</v>
      </c>
      <c r="B52" s="18">
        <v>1</v>
      </c>
      <c r="C52" s="18">
        <v>0</v>
      </c>
      <c r="D52" s="18">
        <v>0</v>
      </c>
      <c r="E52" s="14"/>
      <c r="F52" s="38"/>
      <c r="G52" s="38"/>
      <c r="H52" s="38"/>
      <c r="I52" s="29">
        <f t="shared" si="1"/>
        <v>1</v>
      </c>
    </row>
    <row r="53" spans="1:9" ht="15">
      <c r="A53" s="11" t="s">
        <v>90</v>
      </c>
      <c r="B53" s="18"/>
      <c r="C53" s="18"/>
      <c r="D53" s="18"/>
      <c r="E53" s="14"/>
      <c r="F53" s="38"/>
      <c r="G53" s="38"/>
      <c r="H53" s="38"/>
      <c r="I53" s="65"/>
    </row>
    <row r="54" spans="1:9" ht="15">
      <c r="A54" s="9" t="s">
        <v>91</v>
      </c>
      <c r="B54" s="17">
        <v>0</v>
      </c>
      <c r="C54" s="17">
        <v>11</v>
      </c>
      <c r="D54" s="17">
        <v>0</v>
      </c>
      <c r="E54" s="14"/>
      <c r="F54" s="38"/>
      <c r="G54" s="38"/>
      <c r="H54" s="38"/>
      <c r="I54" s="29">
        <f aca="true" t="shared" si="2" ref="I54:I61">SUM(B54:G54)</f>
        <v>11</v>
      </c>
    </row>
    <row r="55" spans="1:9" ht="15">
      <c r="A55" s="9" t="s">
        <v>92</v>
      </c>
      <c r="B55" s="17">
        <v>10</v>
      </c>
      <c r="C55" s="17">
        <v>1</v>
      </c>
      <c r="D55" s="17">
        <v>0</v>
      </c>
      <c r="E55" s="14"/>
      <c r="F55" s="38"/>
      <c r="G55" s="38"/>
      <c r="H55" s="38"/>
      <c r="I55" s="29">
        <f t="shared" si="2"/>
        <v>11</v>
      </c>
    </row>
    <row r="56" spans="1:9" ht="15">
      <c r="A56" s="9" t="s">
        <v>93</v>
      </c>
      <c r="B56" s="17">
        <v>10</v>
      </c>
      <c r="C56" s="17">
        <v>0</v>
      </c>
      <c r="D56" s="17">
        <v>0</v>
      </c>
      <c r="E56" s="14"/>
      <c r="F56" s="38"/>
      <c r="G56" s="38"/>
      <c r="H56" s="38"/>
      <c r="I56" s="29">
        <f t="shared" si="2"/>
        <v>10</v>
      </c>
    </row>
    <row r="57" spans="1:9" ht="15">
      <c r="A57" s="9" t="s">
        <v>94</v>
      </c>
      <c r="B57" s="17">
        <v>0</v>
      </c>
      <c r="C57" s="17"/>
      <c r="D57" s="17">
        <v>0</v>
      </c>
      <c r="E57" s="14"/>
      <c r="F57" s="38"/>
      <c r="G57" s="38"/>
      <c r="H57" s="38"/>
      <c r="I57" s="29">
        <f t="shared" si="2"/>
        <v>0</v>
      </c>
    </row>
    <row r="58" spans="1:9" ht="14.25" customHeight="1">
      <c r="A58" s="10" t="s">
        <v>31</v>
      </c>
      <c r="B58" s="15">
        <v>0</v>
      </c>
      <c r="C58" s="15">
        <v>26</v>
      </c>
      <c r="D58" s="15">
        <v>0</v>
      </c>
      <c r="E58" s="14"/>
      <c r="F58" s="14"/>
      <c r="G58" s="14"/>
      <c r="H58" s="14"/>
      <c r="I58" s="29">
        <f t="shared" si="2"/>
        <v>26</v>
      </c>
    </row>
    <row r="59" spans="1:9" ht="15">
      <c r="A59" s="10" t="s">
        <v>32</v>
      </c>
      <c r="B59" s="15">
        <v>0</v>
      </c>
      <c r="C59" s="15">
        <v>0</v>
      </c>
      <c r="D59" s="15">
        <v>0</v>
      </c>
      <c r="E59" s="14"/>
      <c r="F59" s="14"/>
      <c r="G59" s="14"/>
      <c r="H59" s="14"/>
      <c r="I59" s="29">
        <f t="shared" si="2"/>
        <v>0</v>
      </c>
    </row>
    <row r="60" spans="1:9" ht="30">
      <c r="A60" s="10" t="s">
        <v>33</v>
      </c>
      <c r="B60" s="15">
        <v>125</v>
      </c>
      <c r="C60" s="15">
        <v>31</v>
      </c>
      <c r="D60" s="15">
        <v>16</v>
      </c>
      <c r="E60" s="14"/>
      <c r="F60" s="14"/>
      <c r="G60" s="14"/>
      <c r="H60" s="14"/>
      <c r="I60" s="29">
        <f t="shared" si="2"/>
        <v>172</v>
      </c>
    </row>
    <row r="61" spans="1:9" ht="30">
      <c r="A61" s="10" t="s">
        <v>147</v>
      </c>
      <c r="B61" s="15">
        <v>9</v>
      </c>
      <c r="C61" s="15">
        <v>4</v>
      </c>
      <c r="D61" s="15">
        <v>31</v>
      </c>
      <c r="E61" s="14"/>
      <c r="F61" s="14"/>
      <c r="G61" s="14"/>
      <c r="H61" s="14"/>
      <c r="I61" s="29">
        <f t="shared" si="2"/>
        <v>44</v>
      </c>
    </row>
    <row r="62" spans="1:9" ht="15">
      <c r="A62" s="10" t="s">
        <v>40</v>
      </c>
      <c r="B62" s="15"/>
      <c r="C62" s="15"/>
      <c r="D62" s="15"/>
      <c r="E62" s="14"/>
      <c r="F62" s="14"/>
      <c r="G62" s="14"/>
      <c r="H62" s="14"/>
      <c r="I62" s="29"/>
    </row>
    <row r="63" spans="1:9" ht="15">
      <c r="A63" s="9" t="s">
        <v>131</v>
      </c>
      <c r="B63" s="15">
        <v>21</v>
      </c>
      <c r="C63" s="15">
        <v>18</v>
      </c>
      <c r="D63" s="15">
        <v>18</v>
      </c>
      <c r="E63" s="14"/>
      <c r="F63" s="14"/>
      <c r="G63" s="14"/>
      <c r="H63" s="14"/>
      <c r="I63" s="29">
        <f aca="true" t="shared" si="3" ref="I63:I69">SUM(B63:G63)</f>
        <v>57</v>
      </c>
    </row>
    <row r="64" spans="1:9" ht="15">
      <c r="A64" s="9" t="s">
        <v>43</v>
      </c>
      <c r="B64" s="15">
        <v>0</v>
      </c>
      <c r="C64" s="15">
        <v>0</v>
      </c>
      <c r="D64" s="15">
        <v>0</v>
      </c>
      <c r="E64" s="14"/>
      <c r="F64" s="14"/>
      <c r="G64" s="14"/>
      <c r="H64" s="14"/>
      <c r="I64" s="29">
        <f t="shared" si="3"/>
        <v>0</v>
      </c>
    </row>
    <row r="65" spans="1:9" ht="14.25" customHeight="1">
      <c r="A65" s="9" t="s">
        <v>44</v>
      </c>
      <c r="B65" s="15">
        <v>4</v>
      </c>
      <c r="C65" s="15">
        <v>4</v>
      </c>
      <c r="D65" s="15">
        <v>0</v>
      </c>
      <c r="E65" s="14"/>
      <c r="F65" s="14"/>
      <c r="G65" s="14"/>
      <c r="H65" s="14"/>
      <c r="I65" s="29">
        <f t="shared" si="3"/>
        <v>8</v>
      </c>
    </row>
    <row r="66" spans="1:9" ht="14.25" customHeight="1">
      <c r="A66" s="9" t="s">
        <v>45</v>
      </c>
      <c r="B66" s="15">
        <v>0</v>
      </c>
      <c r="C66" s="15">
        <v>0</v>
      </c>
      <c r="D66" s="15">
        <v>0</v>
      </c>
      <c r="E66" s="14"/>
      <c r="F66" s="14"/>
      <c r="G66" s="14"/>
      <c r="H66" s="14"/>
      <c r="I66" s="29">
        <f t="shared" si="3"/>
        <v>0</v>
      </c>
    </row>
    <row r="67" spans="1:9" ht="14.25" customHeight="1">
      <c r="A67" s="9" t="s">
        <v>46</v>
      </c>
      <c r="B67" s="15">
        <v>0</v>
      </c>
      <c r="C67" s="15">
        <v>0</v>
      </c>
      <c r="D67" s="15">
        <v>0</v>
      </c>
      <c r="E67" s="14"/>
      <c r="F67" s="14"/>
      <c r="G67" s="14"/>
      <c r="H67" s="14"/>
      <c r="I67" s="29">
        <f t="shared" si="3"/>
        <v>0</v>
      </c>
    </row>
    <row r="68" spans="1:9" ht="14.25" customHeight="1">
      <c r="A68" s="9" t="s">
        <v>47</v>
      </c>
      <c r="B68" s="15">
        <v>0</v>
      </c>
      <c r="C68" s="15">
        <v>0</v>
      </c>
      <c r="D68" s="15">
        <v>0</v>
      </c>
      <c r="E68" s="14"/>
      <c r="F68" s="14"/>
      <c r="G68" s="14"/>
      <c r="H68" s="14"/>
      <c r="I68" s="29">
        <f t="shared" si="3"/>
        <v>0</v>
      </c>
    </row>
    <row r="69" spans="1:9" ht="15">
      <c r="A69" s="9" t="s">
        <v>48</v>
      </c>
      <c r="B69" s="35">
        <v>0</v>
      </c>
      <c r="C69" s="15">
        <v>0</v>
      </c>
      <c r="D69" s="15">
        <v>0</v>
      </c>
      <c r="E69" s="14"/>
      <c r="F69" s="20"/>
      <c r="G69" s="20"/>
      <c r="H69" s="20"/>
      <c r="I69" s="29">
        <f t="shared" si="3"/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v>0</v>
      </c>
      <c r="C71" s="19">
        <v>4</v>
      </c>
      <c r="D71" s="19">
        <v>0</v>
      </c>
      <c r="E71" s="16"/>
      <c r="F71" s="16"/>
      <c r="G71" s="16"/>
      <c r="H71" s="16"/>
      <c r="I71" s="29">
        <f>SUM(B71:G71)</f>
        <v>4</v>
      </c>
    </row>
    <row r="72" spans="1:9" ht="15">
      <c r="A72" s="9" t="s">
        <v>102</v>
      </c>
      <c r="B72" s="19"/>
      <c r="C72" s="19">
        <v>1</v>
      </c>
      <c r="D72" s="19">
        <v>0</v>
      </c>
      <c r="E72" s="16"/>
      <c r="F72" s="16"/>
      <c r="G72" s="16"/>
      <c r="H72" s="16"/>
      <c r="I72" s="29">
        <f>SUM(B72:G72)</f>
        <v>1</v>
      </c>
    </row>
    <row r="73" spans="1:9" ht="15">
      <c r="A73" s="9" t="s">
        <v>104</v>
      </c>
      <c r="B73" s="19">
        <v>0</v>
      </c>
      <c r="C73" s="19">
        <v>0</v>
      </c>
      <c r="D73" s="19">
        <v>0</v>
      </c>
      <c r="E73" s="16"/>
      <c r="F73" s="16"/>
      <c r="G73" s="16"/>
      <c r="H73" s="16"/>
      <c r="I73" s="29">
        <f>SUM(B73:G73)</f>
        <v>0</v>
      </c>
    </row>
    <row r="74" spans="1:9" ht="30">
      <c r="A74" s="9" t="s">
        <v>105</v>
      </c>
      <c r="B74" s="19">
        <v>0</v>
      </c>
      <c r="C74" s="19">
        <v>0</v>
      </c>
      <c r="D74" s="19">
        <v>0</v>
      </c>
      <c r="E74" s="16"/>
      <c r="F74" s="16"/>
      <c r="G74" s="16"/>
      <c r="H74" s="16"/>
      <c r="I74" s="29">
        <f>SUM(B74:G74)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v>0</v>
      </c>
      <c r="C76" s="112"/>
      <c r="D76" s="112"/>
      <c r="E76" s="112"/>
      <c r="F76" s="112"/>
      <c r="G76" s="112"/>
      <c r="H76" s="112"/>
      <c r="I76" s="113">
        <f aca="true" t="shared" si="4" ref="I76:I81">SUM(B76:G76)</f>
        <v>0</v>
      </c>
    </row>
    <row r="77" spans="1:9" ht="15">
      <c r="A77" s="9" t="s">
        <v>153</v>
      </c>
      <c r="B77" s="91">
        <v>0</v>
      </c>
      <c r="C77" s="112"/>
      <c r="D77" s="112"/>
      <c r="E77" s="112"/>
      <c r="F77" s="112"/>
      <c r="G77" s="112"/>
      <c r="H77" s="112"/>
      <c r="I77" s="113">
        <f t="shared" si="4"/>
        <v>0</v>
      </c>
    </row>
    <row r="78" spans="1:9" ht="15">
      <c r="A78" s="9" t="s">
        <v>154</v>
      </c>
      <c r="B78" s="91">
        <v>0</v>
      </c>
      <c r="C78" s="112"/>
      <c r="D78" s="112"/>
      <c r="E78" s="112"/>
      <c r="F78" s="112"/>
      <c r="G78" s="112"/>
      <c r="H78" s="112"/>
      <c r="I78" s="113">
        <f t="shared" si="4"/>
        <v>0</v>
      </c>
    </row>
    <row r="79" spans="1:9" ht="15">
      <c r="A79" s="9" t="s">
        <v>154</v>
      </c>
      <c r="B79" s="91">
        <v>0</v>
      </c>
      <c r="C79" s="112"/>
      <c r="D79" s="112"/>
      <c r="E79" s="107"/>
      <c r="F79" s="107"/>
      <c r="G79" s="107"/>
      <c r="H79" s="107"/>
      <c r="I79" s="113">
        <f t="shared" si="4"/>
        <v>0</v>
      </c>
    </row>
    <row r="80" spans="1:9" ht="15">
      <c r="A80" s="9" t="s">
        <v>154</v>
      </c>
      <c r="B80" s="91">
        <v>0</v>
      </c>
      <c r="C80" s="112"/>
      <c r="D80" s="112"/>
      <c r="E80" s="107"/>
      <c r="F80" s="107"/>
      <c r="G80" s="107"/>
      <c r="H80" s="107"/>
      <c r="I80" s="113">
        <f t="shared" si="4"/>
        <v>0</v>
      </c>
    </row>
    <row r="81" spans="1:9" ht="15">
      <c r="A81" s="9" t="s">
        <v>154</v>
      </c>
      <c r="B81" s="91">
        <v>0</v>
      </c>
      <c r="C81" s="112"/>
      <c r="D81" s="112"/>
      <c r="E81" s="107"/>
      <c r="F81" s="107"/>
      <c r="G81" s="107"/>
      <c r="H81" s="107"/>
      <c r="I81" s="113">
        <f t="shared" si="4"/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v>2</v>
      </c>
      <c r="C85" s="16"/>
      <c r="D85" s="16"/>
      <c r="E85" s="16"/>
      <c r="F85" s="16"/>
      <c r="G85" s="16"/>
      <c r="H85" s="16"/>
      <c r="I85" s="66">
        <f>SUM(B85:G85)</f>
        <v>2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134"/>
      <c r="C88" s="20"/>
      <c r="D88" s="20"/>
      <c r="E88" s="20"/>
      <c r="F88" s="20"/>
      <c r="G88" s="20"/>
      <c r="H88" s="20"/>
      <c r="I88" s="35">
        <f aca="true" t="shared" si="5" ref="I88:I96">SUM(B88:G88)</f>
        <v>0</v>
      </c>
    </row>
    <row r="89" spans="1:9" ht="15">
      <c r="A89" s="6" t="s">
        <v>76</v>
      </c>
      <c r="B89" s="57">
        <v>18</v>
      </c>
      <c r="C89" s="20"/>
      <c r="D89" s="20"/>
      <c r="E89" s="20"/>
      <c r="F89" s="20"/>
      <c r="G89" s="20"/>
      <c r="H89" s="20"/>
      <c r="I89" s="35">
        <f t="shared" si="5"/>
        <v>18</v>
      </c>
    </row>
    <row r="90" spans="1:9" ht="15">
      <c r="A90" s="6" t="s">
        <v>77</v>
      </c>
      <c r="B90" s="57">
        <f>'[3]FB 2021'!$E$103</f>
        <v>49665</v>
      </c>
      <c r="C90" s="20"/>
      <c r="D90" s="20"/>
      <c r="E90" s="20"/>
      <c r="F90" s="20"/>
      <c r="G90" s="20"/>
      <c r="H90" s="20"/>
      <c r="I90" s="35">
        <f t="shared" si="5"/>
        <v>49665</v>
      </c>
    </row>
    <row r="91" spans="1:9" ht="15">
      <c r="A91" s="6" t="s">
        <v>78</v>
      </c>
      <c r="B91" s="57">
        <f>'[3]FB 2021'!$M$103</f>
        <v>611</v>
      </c>
      <c r="C91" s="20"/>
      <c r="D91" s="20"/>
      <c r="E91" s="20"/>
      <c r="F91" s="20"/>
      <c r="G91" s="20"/>
      <c r="H91" s="20"/>
      <c r="I91" s="35">
        <f t="shared" si="5"/>
        <v>611</v>
      </c>
    </row>
    <row r="92" spans="1:9" ht="15">
      <c r="A92" s="27" t="s">
        <v>114</v>
      </c>
      <c r="B92" s="57">
        <f>'[3]FB 2021'!$N$103</f>
        <v>59</v>
      </c>
      <c r="C92" s="20"/>
      <c r="D92" s="20"/>
      <c r="E92" s="20"/>
      <c r="F92" s="20"/>
      <c r="G92" s="20"/>
      <c r="H92" s="20"/>
      <c r="I92" s="35">
        <f t="shared" si="5"/>
        <v>59</v>
      </c>
    </row>
    <row r="93" spans="1:9" ht="15">
      <c r="A93" s="6" t="s">
        <v>79</v>
      </c>
      <c r="B93" s="57">
        <f>'[3]FB 2021'!$O$103</f>
        <v>161</v>
      </c>
      <c r="C93" s="20"/>
      <c r="D93" s="20"/>
      <c r="E93" s="20"/>
      <c r="F93" s="20"/>
      <c r="G93" s="20"/>
      <c r="H93" s="20"/>
      <c r="I93" s="35">
        <f t="shared" si="5"/>
        <v>161</v>
      </c>
    </row>
    <row r="94" spans="1:9" ht="15">
      <c r="A94" s="6" t="s">
        <v>80</v>
      </c>
      <c r="B94" s="57">
        <v>7500</v>
      </c>
      <c r="C94" s="20"/>
      <c r="D94" s="20"/>
      <c r="E94" s="20"/>
      <c r="F94" s="20"/>
      <c r="G94" s="20"/>
      <c r="H94" s="20"/>
      <c r="I94" s="35">
        <f t="shared" si="5"/>
        <v>7500</v>
      </c>
    </row>
    <row r="95" spans="1:9" ht="15">
      <c r="A95" s="27" t="s">
        <v>115</v>
      </c>
      <c r="B95" s="57">
        <v>0</v>
      </c>
      <c r="C95" s="20"/>
      <c r="D95" s="20"/>
      <c r="E95" s="20"/>
      <c r="F95" s="20"/>
      <c r="G95" s="20"/>
      <c r="H95" s="20"/>
      <c r="I95" s="35">
        <f t="shared" si="5"/>
        <v>0</v>
      </c>
    </row>
    <row r="96" spans="1:9" ht="15">
      <c r="A96" s="27" t="s">
        <v>128</v>
      </c>
      <c r="B96" s="20"/>
      <c r="C96" s="20"/>
      <c r="D96" s="20"/>
      <c r="E96" s="20"/>
      <c r="F96" s="20"/>
      <c r="G96" s="20"/>
      <c r="H96" s="20"/>
      <c r="I96" s="35">
        <f t="shared" si="5"/>
        <v>0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v>0</v>
      </c>
      <c r="C98" s="20"/>
      <c r="D98" s="20"/>
      <c r="E98" s="20"/>
      <c r="F98" s="20"/>
      <c r="G98" s="20"/>
      <c r="H98" s="20"/>
      <c r="I98" s="35">
        <f>SUM(B98:G98)</f>
        <v>0</v>
      </c>
    </row>
    <row r="99" spans="1:9" ht="15">
      <c r="A99" s="75" t="s">
        <v>132</v>
      </c>
      <c r="B99" s="57">
        <v>0</v>
      </c>
      <c r="C99" s="20"/>
      <c r="D99" s="20"/>
      <c r="E99" s="20"/>
      <c r="F99" s="20"/>
      <c r="G99" s="20"/>
      <c r="H99" s="20"/>
      <c r="I99" s="35">
        <f>SUM(B99:G99)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v>0</v>
      </c>
      <c r="C101" s="20"/>
      <c r="D101" s="20"/>
      <c r="E101" s="20"/>
      <c r="F101" s="20"/>
      <c r="G101" s="20"/>
      <c r="H101" s="20"/>
      <c r="I101" s="35">
        <f aca="true" t="shared" si="6" ref="I101:I109">SUM(B101:G101)</f>
        <v>0</v>
      </c>
    </row>
    <row r="102" spans="1:9" ht="15">
      <c r="A102" s="6" t="s">
        <v>76</v>
      </c>
      <c r="B102" s="57">
        <v>0</v>
      </c>
      <c r="C102" s="20"/>
      <c r="D102" s="20"/>
      <c r="E102" s="20"/>
      <c r="F102" s="20"/>
      <c r="G102" s="20"/>
      <c r="H102" s="20"/>
      <c r="I102" s="35">
        <f t="shared" si="6"/>
        <v>0</v>
      </c>
    </row>
    <row r="103" spans="1:9" ht="15">
      <c r="A103" s="6" t="s">
        <v>77</v>
      </c>
      <c r="B103" s="57">
        <v>0</v>
      </c>
      <c r="C103" s="20"/>
      <c r="D103" s="20"/>
      <c r="E103" s="20"/>
      <c r="F103" s="20"/>
      <c r="G103" s="20"/>
      <c r="H103" s="20"/>
      <c r="I103" s="35">
        <f t="shared" si="6"/>
        <v>0</v>
      </c>
    </row>
    <row r="104" spans="1:9" ht="15">
      <c r="A104" s="6" t="s">
        <v>78</v>
      </c>
      <c r="B104" s="57">
        <v>0</v>
      </c>
      <c r="C104" s="20"/>
      <c r="D104" s="20"/>
      <c r="E104" s="20"/>
      <c r="F104" s="20"/>
      <c r="G104" s="20"/>
      <c r="H104" s="20"/>
      <c r="I104" s="35">
        <f t="shared" si="6"/>
        <v>0</v>
      </c>
    </row>
    <row r="105" spans="1:9" ht="15">
      <c r="A105" s="27" t="s">
        <v>114</v>
      </c>
      <c r="B105" s="57">
        <v>0</v>
      </c>
      <c r="C105" s="20"/>
      <c r="D105" s="20"/>
      <c r="E105" s="20"/>
      <c r="F105" s="20"/>
      <c r="G105" s="20"/>
      <c r="H105" s="20"/>
      <c r="I105" s="35">
        <f t="shared" si="6"/>
        <v>0</v>
      </c>
    </row>
    <row r="106" spans="1:9" ht="15">
      <c r="A106" s="6" t="s">
        <v>79</v>
      </c>
      <c r="B106" s="57">
        <v>0</v>
      </c>
      <c r="C106" s="20"/>
      <c r="D106" s="20"/>
      <c r="E106" s="20"/>
      <c r="F106" s="20"/>
      <c r="G106" s="20"/>
      <c r="H106" s="20"/>
      <c r="I106" s="35">
        <f t="shared" si="6"/>
        <v>0</v>
      </c>
    </row>
    <row r="107" spans="1:9" ht="15">
      <c r="A107" s="6" t="s">
        <v>80</v>
      </c>
      <c r="B107" s="57">
        <v>0</v>
      </c>
      <c r="C107" s="20"/>
      <c r="D107" s="20"/>
      <c r="E107" s="20"/>
      <c r="F107" s="20"/>
      <c r="G107" s="20"/>
      <c r="H107" s="20"/>
      <c r="I107" s="35">
        <f t="shared" si="6"/>
        <v>0</v>
      </c>
    </row>
    <row r="108" spans="1:9" ht="15">
      <c r="A108" s="27" t="s">
        <v>115</v>
      </c>
      <c r="B108" s="57">
        <v>0</v>
      </c>
      <c r="C108" s="20"/>
      <c r="D108" s="20"/>
      <c r="E108" s="20"/>
      <c r="F108" s="20"/>
      <c r="G108" s="20"/>
      <c r="H108" s="20"/>
      <c r="I108" s="35">
        <f t="shared" si="6"/>
        <v>0</v>
      </c>
    </row>
    <row r="109" spans="1:9" ht="15">
      <c r="A109" s="27" t="s">
        <v>128</v>
      </c>
      <c r="B109" s="57">
        <v>0</v>
      </c>
      <c r="C109" s="20"/>
      <c r="D109" s="20"/>
      <c r="E109" s="20"/>
      <c r="F109" s="20"/>
      <c r="G109" s="20"/>
      <c r="H109" s="20"/>
      <c r="I109" s="35">
        <f t="shared" si="6"/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57">
        <v>6241</v>
      </c>
      <c r="C112" s="20"/>
      <c r="D112" s="20"/>
      <c r="E112" s="20"/>
      <c r="F112" s="20"/>
      <c r="G112" s="20"/>
      <c r="H112" s="20"/>
      <c r="I112" s="35">
        <f aca="true" t="shared" si="7" ref="I112:I117">SUM(B112:G112)</f>
        <v>6241</v>
      </c>
    </row>
    <row r="113" spans="1:9" ht="15">
      <c r="A113" s="6" t="s">
        <v>83</v>
      </c>
      <c r="B113" s="19">
        <v>1.37</v>
      </c>
      <c r="C113" s="20"/>
      <c r="D113" s="20"/>
      <c r="E113" s="20"/>
      <c r="F113" s="20"/>
      <c r="G113" s="20"/>
      <c r="H113" s="20"/>
      <c r="I113" s="35">
        <f t="shared" si="7"/>
        <v>1.37</v>
      </c>
    </row>
    <row r="114" spans="1:9" ht="15">
      <c r="A114" s="6" t="s">
        <v>84</v>
      </c>
      <c r="B114" s="19">
        <v>17015</v>
      </c>
      <c r="C114" s="20"/>
      <c r="D114" s="20"/>
      <c r="E114" s="20"/>
      <c r="F114" s="20"/>
      <c r="G114" s="20"/>
      <c r="H114" s="20"/>
      <c r="I114" s="35">
        <f t="shared" si="7"/>
        <v>17015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 t="shared" si="7"/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 t="shared" si="7"/>
        <v>0</v>
      </c>
    </row>
    <row r="117" spans="1:9" ht="15">
      <c r="A117" s="6" t="s">
        <v>7</v>
      </c>
      <c r="B117" s="19">
        <v>44</v>
      </c>
      <c r="C117" s="19">
        <v>69</v>
      </c>
      <c r="D117" s="19">
        <v>123</v>
      </c>
      <c r="E117" s="20"/>
      <c r="F117" s="20"/>
      <c r="G117" s="20"/>
      <c r="H117" s="20"/>
      <c r="I117" s="35">
        <f t="shared" si="7"/>
        <v>236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106" t="s">
        <v>116</v>
      </c>
      <c r="B120" s="106"/>
      <c r="C120" s="106"/>
      <c r="D120" s="106"/>
      <c r="E120" s="106"/>
      <c r="F120" s="106"/>
      <c r="G120" s="106"/>
      <c r="H120" s="151"/>
      <c r="I120" s="106"/>
    </row>
    <row r="121" spans="1:9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</row>
    <row r="122" spans="1:9" ht="15">
      <c r="A122" s="9" t="s">
        <v>53</v>
      </c>
      <c r="B122" s="59">
        <v>0</v>
      </c>
      <c r="C122" s="88"/>
      <c r="D122" s="41"/>
      <c r="E122" s="41"/>
      <c r="F122" s="41"/>
      <c r="G122" s="41"/>
      <c r="H122" s="28"/>
      <c r="I122" s="61">
        <f>SUM(B122:G122)</f>
        <v>0</v>
      </c>
    </row>
    <row r="123" spans="1:9" ht="15">
      <c r="A123" s="9" t="s">
        <v>35</v>
      </c>
      <c r="B123" s="60">
        <v>0</v>
      </c>
      <c r="C123" s="88"/>
      <c r="D123" s="41"/>
      <c r="E123" s="41"/>
      <c r="F123" s="41"/>
      <c r="G123" s="41"/>
      <c r="H123" s="28"/>
      <c r="I123" s="63">
        <f>SUM(B123:G123)</f>
        <v>0</v>
      </c>
    </row>
    <row r="124" spans="1:9" ht="15">
      <c r="A124" s="58" t="s">
        <v>139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59">
        <v>0</v>
      </c>
      <c r="C125" s="88"/>
      <c r="D125" s="41"/>
      <c r="E125" s="41"/>
      <c r="F125" s="41"/>
      <c r="G125" s="41"/>
      <c r="H125" s="28"/>
      <c r="I125" s="61">
        <f>SUM(B125:G125)</f>
        <v>0</v>
      </c>
    </row>
    <row r="126" spans="1:9" ht="15">
      <c r="A126" s="9" t="s">
        <v>35</v>
      </c>
      <c r="B126" s="60">
        <v>0</v>
      </c>
      <c r="C126" s="88"/>
      <c r="D126" s="41"/>
      <c r="E126" s="41"/>
      <c r="F126" s="41"/>
      <c r="G126" s="41"/>
      <c r="H126" s="28"/>
      <c r="I126" s="63">
        <f>SUM(B126:G126)</f>
        <v>0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59">
        <v>0</v>
      </c>
      <c r="C128" s="88"/>
      <c r="D128" s="41"/>
      <c r="E128" s="41"/>
      <c r="F128" s="41"/>
      <c r="G128" s="41"/>
      <c r="H128" s="28"/>
      <c r="I128" s="61">
        <f>SUM(B128:G128)</f>
        <v>0</v>
      </c>
    </row>
    <row r="129" spans="1:9" ht="15">
      <c r="A129" s="9" t="s">
        <v>35</v>
      </c>
      <c r="B129" s="60">
        <v>0</v>
      </c>
      <c r="C129" s="88"/>
      <c r="D129" s="41"/>
      <c r="E129" s="41"/>
      <c r="F129" s="41"/>
      <c r="G129" s="41"/>
      <c r="H129" s="28"/>
      <c r="I129" s="63">
        <f>SUM(B129:G129)</f>
        <v>0</v>
      </c>
    </row>
    <row r="130" spans="1:9" ht="15">
      <c r="A130" s="58" t="s">
        <v>158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59">
        <f>'[20] reste année'!$M$91</f>
        <v>35</v>
      </c>
      <c r="C131" s="88"/>
      <c r="D131" s="41"/>
      <c r="E131" s="41"/>
      <c r="F131" s="41"/>
      <c r="G131" s="41"/>
      <c r="H131" s="28"/>
      <c r="I131" s="61">
        <f>SUM(B131:G131)</f>
        <v>35</v>
      </c>
    </row>
    <row r="132" spans="1:9" ht="15">
      <c r="A132" s="21" t="s">
        <v>55</v>
      </c>
      <c r="B132" s="54">
        <v>0</v>
      </c>
      <c r="C132" s="88"/>
      <c r="D132" s="41"/>
      <c r="E132" s="41"/>
      <c r="F132" s="41"/>
      <c r="G132" s="41"/>
      <c r="H132" s="28"/>
      <c r="I132" s="63">
        <f>SUM(B132:G132)</f>
        <v>0</v>
      </c>
    </row>
    <row r="133" spans="1:9" ht="15">
      <c r="A133" s="9" t="s">
        <v>35</v>
      </c>
      <c r="B133" s="60">
        <f>'[20] reste année'!$C$91</f>
        <v>7</v>
      </c>
      <c r="C133" s="88"/>
      <c r="D133" s="41"/>
      <c r="E133" s="41"/>
      <c r="F133" s="41"/>
      <c r="G133" s="41"/>
      <c r="H133" s="28"/>
      <c r="I133" s="63">
        <f>SUM(B133:G133)</f>
        <v>7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59">
        <v>0</v>
      </c>
      <c r="C135" s="88"/>
      <c r="D135" s="41"/>
      <c r="E135" s="41"/>
      <c r="F135" s="41"/>
      <c r="G135" s="41"/>
      <c r="H135" s="28"/>
      <c r="I135" s="61">
        <f>SUM(B135:G135)</f>
        <v>0</v>
      </c>
    </row>
    <row r="136" spans="1:9" ht="15">
      <c r="A136" s="9" t="s">
        <v>35</v>
      </c>
      <c r="B136" s="60">
        <v>0</v>
      </c>
      <c r="C136" s="88"/>
      <c r="D136" s="41"/>
      <c r="E136" s="41"/>
      <c r="F136" s="41"/>
      <c r="G136" s="41"/>
      <c r="H136" s="28"/>
      <c r="I136" s="63">
        <f>SUM(B136:G136)</f>
        <v>0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f>'[6]Feuil1'!$K$23</f>
        <v>5</v>
      </c>
      <c r="C138" s="88"/>
      <c r="D138" s="41"/>
      <c r="E138" s="41"/>
      <c r="F138" s="41"/>
      <c r="G138" s="41"/>
      <c r="H138" s="28"/>
      <c r="I138" s="61">
        <f>SUM(B138:G138)</f>
        <v>5</v>
      </c>
    </row>
    <row r="139" spans="1:9" ht="15">
      <c r="A139" s="9" t="s">
        <v>35</v>
      </c>
      <c r="B139" s="133">
        <f>'[6]Feuil1'!$B$23</f>
        <v>2</v>
      </c>
      <c r="C139" s="88"/>
      <c r="D139" s="41"/>
      <c r="E139" s="41"/>
      <c r="F139" s="41"/>
      <c r="G139" s="41"/>
      <c r="H139" s="28"/>
      <c r="I139" s="63">
        <f>SUM(B139:G139)</f>
        <v>2</v>
      </c>
    </row>
    <row r="140" spans="1:9" ht="15">
      <c r="A140" s="9" t="s">
        <v>142</v>
      </c>
      <c r="B140" s="55">
        <f>'[6]Feuil1'!$I$23</f>
        <v>1</v>
      </c>
      <c r="C140" s="88"/>
      <c r="D140" s="41"/>
      <c r="E140" s="41"/>
      <c r="F140" s="41"/>
      <c r="G140" s="41"/>
      <c r="H140" s="28"/>
      <c r="I140" s="63">
        <f>SUM(B140:G140)</f>
        <v>1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54">
        <v>0</v>
      </c>
      <c r="C142" s="88"/>
      <c r="D142" s="41"/>
      <c r="E142" s="41"/>
      <c r="F142" s="41"/>
      <c r="G142" s="41"/>
      <c r="H142" s="28"/>
      <c r="I142" s="61">
        <f>SUM(B142:G142)</f>
        <v>0</v>
      </c>
    </row>
    <row r="143" spans="1:9" ht="15">
      <c r="A143" s="9" t="s">
        <v>35</v>
      </c>
      <c r="B143" s="83">
        <v>0</v>
      </c>
      <c r="C143" s="88"/>
      <c r="D143" s="41"/>
      <c r="E143" s="41"/>
      <c r="F143" s="41"/>
      <c r="G143" s="41"/>
      <c r="H143" s="28"/>
      <c r="I143" s="63">
        <f>SUM(B143:G143)</f>
        <v>0</v>
      </c>
    </row>
    <row r="144" spans="1:9" ht="15">
      <c r="A144" s="24"/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54">
        <v>0</v>
      </c>
      <c r="C145" s="41"/>
      <c r="D145" s="41"/>
      <c r="E145" s="41"/>
      <c r="F145" s="41"/>
      <c r="G145" s="41"/>
      <c r="H145" s="28"/>
      <c r="I145" s="61">
        <f>SUM(B145:G145)</f>
        <v>0</v>
      </c>
    </row>
    <row r="146" spans="1:9" ht="15">
      <c r="A146" s="21" t="s">
        <v>35</v>
      </c>
      <c r="B146" s="84">
        <v>0</v>
      </c>
      <c r="C146" s="41"/>
      <c r="D146" s="41"/>
      <c r="E146" s="41"/>
      <c r="F146" s="41"/>
      <c r="G146" s="41"/>
      <c r="H146" s="28"/>
      <c r="I146" s="63">
        <f>SUM(B146:G146)</f>
        <v>0</v>
      </c>
    </row>
    <row r="147" spans="2:9" ht="15"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v>0</v>
      </c>
      <c r="C148" s="41"/>
      <c r="D148" s="41"/>
      <c r="E148" s="41"/>
      <c r="F148" s="41"/>
      <c r="G148" s="41"/>
      <c r="H148" s="28"/>
      <c r="I148" s="61">
        <f>SUM(B148:G148)</f>
        <v>0</v>
      </c>
    </row>
    <row r="149" spans="1:9" ht="13.5" customHeight="1">
      <c r="A149" s="9" t="s">
        <v>35</v>
      </c>
      <c r="B149" s="82">
        <v>0</v>
      </c>
      <c r="C149" s="41"/>
      <c r="D149" s="41"/>
      <c r="E149" s="41"/>
      <c r="F149" s="41"/>
      <c r="G149" s="41"/>
      <c r="H149" s="28"/>
      <c r="I149" s="63">
        <f>SUM(B149:G149)</f>
        <v>0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v>0</v>
      </c>
      <c r="C151" s="41"/>
      <c r="D151" s="41"/>
      <c r="E151" s="41"/>
      <c r="F151" s="41"/>
      <c r="G151" s="41"/>
      <c r="H151" s="28"/>
      <c r="I151" s="61">
        <f>SUM(B151:G151)</f>
        <v>0</v>
      </c>
    </row>
    <row r="152" spans="1:10" ht="13.5" customHeight="1">
      <c r="A152" s="9" t="s">
        <v>35</v>
      </c>
      <c r="B152" s="82">
        <v>0</v>
      </c>
      <c r="C152" s="41"/>
      <c r="D152" s="41"/>
      <c r="E152" s="41"/>
      <c r="F152" s="41"/>
      <c r="G152" s="41"/>
      <c r="H152" s="28"/>
      <c r="I152" s="63">
        <f>SUM(B152:G152)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v>0</v>
      </c>
      <c r="C154" s="41"/>
      <c r="D154" s="41"/>
      <c r="E154" s="41"/>
      <c r="F154" s="41"/>
      <c r="G154" s="41"/>
      <c r="H154" s="28"/>
      <c r="I154" s="61">
        <f>SUM(B154:G154)</f>
        <v>0</v>
      </c>
    </row>
    <row r="155" spans="1:9" ht="13.5" customHeight="1">
      <c r="A155" s="9" t="s">
        <v>120</v>
      </c>
      <c r="B155" s="48">
        <v>0</v>
      </c>
      <c r="C155" s="41"/>
      <c r="D155" s="41"/>
      <c r="E155" s="41"/>
      <c r="F155" s="41"/>
      <c r="G155" s="41"/>
      <c r="H155" s="28"/>
      <c r="I155" s="63">
        <f>SUM(B155:G155)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v>0</v>
      </c>
      <c r="C157" s="41"/>
      <c r="D157" s="41"/>
      <c r="E157" s="41"/>
      <c r="F157" s="41"/>
      <c r="G157" s="41"/>
      <c r="H157" s="28"/>
      <c r="I157" s="61">
        <f>SUM(B157:G157)</f>
        <v>0</v>
      </c>
    </row>
    <row r="158" spans="1:9" ht="13.5" customHeight="1">
      <c r="A158" s="9" t="s">
        <v>120</v>
      </c>
      <c r="B158" s="48">
        <v>0</v>
      </c>
      <c r="C158" s="41"/>
      <c r="D158" s="41"/>
      <c r="E158" s="41"/>
      <c r="F158" s="41"/>
      <c r="G158" s="41"/>
      <c r="H158" s="28"/>
      <c r="I158" s="63">
        <f>SUM(B158:G158)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106" t="s">
        <v>117</v>
      </c>
      <c r="B160" s="106"/>
      <c r="C160" s="106"/>
      <c r="D160" s="106"/>
      <c r="E160" s="106"/>
      <c r="F160" s="106"/>
      <c r="G160" s="106"/>
      <c r="H160" s="151"/>
      <c r="I160" s="106"/>
    </row>
    <row r="161" spans="1:9" ht="15">
      <c r="A161" s="9" t="s">
        <v>53</v>
      </c>
      <c r="B161" s="23">
        <f>'[10]VG a la carte'!$S$17</f>
        <v>0</v>
      </c>
      <c r="C161" s="41"/>
      <c r="D161" s="41"/>
      <c r="E161" s="41"/>
      <c r="F161" s="41"/>
      <c r="G161" s="42"/>
      <c r="H161" s="28"/>
      <c r="I161" s="92">
        <f>SUM(B161:G161)</f>
        <v>0</v>
      </c>
    </row>
    <row r="162" spans="1:9" ht="15">
      <c r="A162" s="9" t="s">
        <v>55</v>
      </c>
      <c r="B162" s="23">
        <v>0</v>
      </c>
      <c r="C162" s="43"/>
      <c r="D162" s="43"/>
      <c r="E162" s="44"/>
      <c r="F162" s="43"/>
      <c r="G162" s="44"/>
      <c r="H162" s="28"/>
      <c r="I162" s="92">
        <f>SUM(B162:G162)</f>
        <v>0</v>
      </c>
    </row>
    <row r="163" spans="1:9" ht="15">
      <c r="A163" s="9" t="s">
        <v>56</v>
      </c>
      <c r="B163" s="23">
        <v>0</v>
      </c>
      <c r="C163" s="41"/>
      <c r="D163" s="41"/>
      <c r="E163" s="41"/>
      <c r="F163" s="41"/>
      <c r="G163" s="42"/>
      <c r="H163" s="28"/>
      <c r="I163" s="92">
        <f>SUM(B163:G163)</f>
        <v>0</v>
      </c>
    </row>
    <row r="164" spans="1:9" ht="15">
      <c r="A164" s="9" t="s">
        <v>35</v>
      </c>
      <c r="B164" s="36">
        <f>'[10]VG a la carte'!$B$17</f>
        <v>1</v>
      </c>
      <c r="C164" s="41"/>
      <c r="D164" s="41"/>
      <c r="E164" s="41"/>
      <c r="F164" s="41"/>
      <c r="G164" s="42"/>
      <c r="H164" s="28"/>
      <c r="I164" s="37">
        <f>SUM(B164:G164)</f>
        <v>1</v>
      </c>
    </row>
    <row r="165" spans="1:9" ht="15">
      <c r="A165" s="106" t="s">
        <v>118</v>
      </c>
      <c r="B165" s="106"/>
      <c r="C165" s="106"/>
      <c r="D165" s="106"/>
      <c r="E165" s="106"/>
      <c r="F165" s="106"/>
      <c r="G165" s="106"/>
      <c r="H165" s="151"/>
      <c r="I165" s="106"/>
    </row>
    <row r="166" spans="1:9" ht="15">
      <c r="A166" s="10" t="s">
        <v>58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54">
        <v>0</v>
      </c>
      <c r="C167" s="20"/>
      <c r="D167" s="20"/>
      <c r="E167" s="20"/>
      <c r="F167" s="20"/>
      <c r="G167" s="20"/>
      <c r="H167" s="20"/>
      <c r="I167" s="34">
        <f>SUM(B167:G167)</f>
        <v>0</v>
      </c>
    </row>
    <row r="168" spans="1:9" ht="15">
      <c r="A168" s="9" t="s">
        <v>35</v>
      </c>
      <c r="B168" s="55">
        <v>0</v>
      </c>
      <c r="C168" s="20"/>
      <c r="D168" s="20"/>
      <c r="E168" s="20"/>
      <c r="F168" s="20"/>
      <c r="G168" s="20"/>
      <c r="H168" s="28"/>
      <c r="I168" s="37">
        <f>SUM(B168:G168)</f>
        <v>0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54">
        <v>0</v>
      </c>
      <c r="C170" s="20"/>
      <c r="D170" s="20"/>
      <c r="E170" s="20"/>
      <c r="F170" s="20"/>
      <c r="G170" s="20"/>
      <c r="H170" s="20"/>
      <c r="I170" s="34">
        <f>SUM(B170:G170)</f>
        <v>0</v>
      </c>
    </row>
    <row r="171" spans="1:9" ht="15">
      <c r="A171" s="9" t="s">
        <v>35</v>
      </c>
      <c r="B171" s="55">
        <v>133</v>
      </c>
      <c r="C171" s="20"/>
      <c r="D171" s="20"/>
      <c r="E171" s="20"/>
      <c r="F171" s="20"/>
      <c r="G171" s="20"/>
      <c r="H171" s="28"/>
      <c r="I171" s="37">
        <f>SUM(B171:G171)</f>
        <v>133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54">
        <v>0</v>
      </c>
      <c r="C173" s="20"/>
      <c r="D173" s="20"/>
      <c r="E173" s="20"/>
      <c r="F173" s="20"/>
      <c r="G173" s="20"/>
      <c r="H173" s="20"/>
      <c r="I173" s="34">
        <f>SUM(B173:G173)</f>
        <v>0</v>
      </c>
    </row>
    <row r="174" spans="1:9" ht="15">
      <c r="A174" s="9" t="s">
        <v>35</v>
      </c>
      <c r="B174" s="55">
        <v>0</v>
      </c>
      <c r="C174" s="20"/>
      <c r="D174" s="20"/>
      <c r="E174" s="20"/>
      <c r="F174" s="20"/>
      <c r="G174" s="20"/>
      <c r="H174" s="28"/>
      <c r="I174" s="37">
        <f>SUM(B174:G174)</f>
        <v>0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54">
        <v>0</v>
      </c>
      <c r="C176" s="20"/>
      <c r="D176" s="20"/>
      <c r="E176" s="20"/>
      <c r="F176" s="20"/>
      <c r="G176" s="20"/>
      <c r="H176" s="20"/>
      <c r="I176" s="34">
        <f>SUM(B176:G176)</f>
        <v>0</v>
      </c>
    </row>
    <row r="177" spans="1:9" ht="15">
      <c r="A177" s="9" t="s">
        <v>35</v>
      </c>
      <c r="B177" s="55">
        <v>0</v>
      </c>
      <c r="C177" s="20"/>
      <c r="D177" s="20"/>
      <c r="E177" s="20"/>
      <c r="F177" s="20"/>
      <c r="G177" s="20"/>
      <c r="H177" s="28"/>
      <c r="I177" s="37">
        <f>SUM(B177:G177)</f>
        <v>0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125</v>
      </c>
      <c r="B179" s="102"/>
      <c r="C179" s="102"/>
      <c r="D179" s="102"/>
      <c r="E179" s="102"/>
      <c r="F179" s="102"/>
      <c r="G179" s="102"/>
      <c r="H179" s="102"/>
      <c r="I179" s="103"/>
    </row>
    <row r="180" spans="1:9" ht="30">
      <c r="A180" s="9" t="s">
        <v>135</v>
      </c>
      <c r="B180" s="99">
        <v>25</v>
      </c>
      <c r="C180" s="20"/>
      <c r="D180" s="20"/>
      <c r="E180" s="20"/>
      <c r="F180" s="20"/>
      <c r="G180" s="20"/>
      <c r="H180" s="20"/>
      <c r="I180" s="64">
        <f>SUM(B180)</f>
        <v>25</v>
      </c>
    </row>
    <row r="181" spans="1:9" ht="15">
      <c r="A181" s="9" t="s">
        <v>164</v>
      </c>
      <c r="B181" s="100">
        <f>B180*4</f>
        <v>100</v>
      </c>
      <c r="C181" s="20"/>
      <c r="D181" s="20"/>
      <c r="E181" s="20"/>
      <c r="F181" s="20"/>
      <c r="G181" s="20"/>
      <c r="H181" s="20"/>
      <c r="I181" s="101">
        <f aca="true" t="shared" si="8" ref="I181:I189">SUM(B181)</f>
        <v>100</v>
      </c>
    </row>
    <row r="182" spans="1:9" ht="15">
      <c r="A182" s="9" t="s">
        <v>136</v>
      </c>
      <c r="B182" s="99">
        <v>21</v>
      </c>
      <c r="C182" s="20"/>
      <c r="D182" s="20"/>
      <c r="E182" s="20"/>
      <c r="F182" s="20"/>
      <c r="G182" s="20"/>
      <c r="H182" s="20"/>
      <c r="I182" s="64">
        <f t="shared" si="8"/>
        <v>21</v>
      </c>
    </row>
    <row r="183" spans="1:9" ht="15">
      <c r="A183" s="9" t="s">
        <v>164</v>
      </c>
      <c r="B183" s="100">
        <f>B182*4</f>
        <v>84</v>
      </c>
      <c r="C183" s="20"/>
      <c r="D183" s="20"/>
      <c r="E183" s="20"/>
      <c r="F183" s="20"/>
      <c r="G183" s="20"/>
      <c r="H183" s="20"/>
      <c r="I183" s="101">
        <f t="shared" si="8"/>
        <v>84</v>
      </c>
    </row>
    <row r="184" spans="1:9" ht="15">
      <c r="A184" s="9" t="s">
        <v>137</v>
      </c>
      <c r="B184" s="99">
        <v>30</v>
      </c>
      <c r="C184" s="20"/>
      <c r="D184" s="20"/>
      <c r="E184" s="20"/>
      <c r="F184" s="20"/>
      <c r="G184" s="20"/>
      <c r="H184" s="20"/>
      <c r="I184" s="64">
        <f t="shared" si="8"/>
        <v>30</v>
      </c>
    </row>
    <row r="185" spans="1:9" ht="15">
      <c r="A185" s="9" t="s">
        <v>164</v>
      </c>
      <c r="B185" s="100">
        <f>B184*4</f>
        <v>120</v>
      </c>
      <c r="C185" s="20"/>
      <c r="D185" s="20"/>
      <c r="E185" s="20"/>
      <c r="F185" s="20"/>
      <c r="G185" s="20"/>
      <c r="H185" s="20"/>
      <c r="I185" s="101">
        <f t="shared" si="8"/>
        <v>120</v>
      </c>
    </row>
    <row r="186" spans="1:9" ht="15">
      <c r="A186" s="9" t="s">
        <v>138</v>
      </c>
      <c r="B186" s="99">
        <v>29</v>
      </c>
      <c r="C186" s="20"/>
      <c r="D186" s="20"/>
      <c r="E186" s="20"/>
      <c r="F186" s="20"/>
      <c r="G186" s="20"/>
      <c r="H186" s="20"/>
      <c r="I186" s="64">
        <f t="shared" si="8"/>
        <v>29</v>
      </c>
    </row>
    <row r="187" spans="1:9" ht="15">
      <c r="A187" s="9" t="s">
        <v>164</v>
      </c>
      <c r="B187" s="99">
        <f>B186*4</f>
        <v>116</v>
      </c>
      <c r="C187" s="20"/>
      <c r="D187" s="20"/>
      <c r="E187" s="20"/>
      <c r="F187" s="20"/>
      <c r="G187" s="20"/>
      <c r="H187" s="20"/>
      <c r="I187" s="64">
        <f t="shared" si="8"/>
        <v>116</v>
      </c>
    </row>
    <row r="188" spans="1:9" ht="15">
      <c r="A188" s="9" t="s">
        <v>163</v>
      </c>
      <c r="B188" s="99">
        <v>31</v>
      </c>
      <c r="C188" s="20"/>
      <c r="D188" s="20"/>
      <c r="E188" s="20"/>
      <c r="F188" s="20"/>
      <c r="G188" s="20"/>
      <c r="H188" s="20"/>
      <c r="I188" s="64">
        <f t="shared" si="8"/>
        <v>31</v>
      </c>
    </row>
    <row r="189" spans="1:9" ht="15">
      <c r="A189" s="9" t="s">
        <v>164</v>
      </c>
      <c r="B189" s="99">
        <f>B188*4</f>
        <v>124</v>
      </c>
      <c r="C189" s="20"/>
      <c r="D189" s="20"/>
      <c r="E189" s="20"/>
      <c r="F189" s="20"/>
      <c r="G189" s="20"/>
      <c r="H189" s="20"/>
      <c r="I189" s="64">
        <f t="shared" si="8"/>
        <v>124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49">
        <f>'[7]Pèlerins'!$G$173</f>
        <v>36</v>
      </c>
      <c r="C192" s="16"/>
      <c r="D192" s="16"/>
      <c r="E192" s="16"/>
      <c r="F192" s="16"/>
      <c r="G192" s="16"/>
      <c r="H192" s="16"/>
      <c r="I192" s="67">
        <f>SUM(B192)</f>
        <v>36</v>
      </c>
      <c r="J192" s="50"/>
    </row>
    <row r="193" spans="1:9" ht="15.75" customHeight="1">
      <c r="A193" s="21" t="s">
        <v>113</v>
      </c>
      <c r="B193" s="49">
        <v>0</v>
      </c>
      <c r="C193" s="16"/>
      <c r="D193" s="16"/>
      <c r="E193" s="16"/>
      <c r="F193" s="16"/>
      <c r="G193" s="16"/>
      <c r="H193" s="16"/>
      <c r="I193" s="67">
        <f>SUM(B193)</f>
        <v>0</v>
      </c>
    </row>
    <row r="194" spans="1:9" ht="15.75" customHeight="1">
      <c r="A194" s="9" t="s">
        <v>127</v>
      </c>
      <c r="B194" s="51">
        <f>(B192+B193)*13</f>
        <v>468</v>
      </c>
      <c r="C194" s="33"/>
      <c r="D194" s="33"/>
      <c r="E194" s="33"/>
      <c r="F194" s="33"/>
      <c r="G194" s="33"/>
      <c r="H194" s="33"/>
      <c r="I194" s="71">
        <f>B194</f>
        <v>468</v>
      </c>
    </row>
    <row r="195" spans="1:9" ht="15.75" customHeight="1">
      <c r="A195" s="9" t="s">
        <v>187</v>
      </c>
      <c r="B195" s="51">
        <f>(12.6*5%)*B192+B193</f>
        <v>22.68</v>
      </c>
      <c r="C195" s="33"/>
      <c r="D195" s="33"/>
      <c r="E195" s="33"/>
      <c r="F195" s="33"/>
      <c r="G195" s="33"/>
      <c r="H195" s="33"/>
      <c r="I195" s="71">
        <f>B195</f>
        <v>22.68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23">
        <f>'[38]Ventes St Sever'!$Q$298</f>
        <v>524.4</v>
      </c>
      <c r="C198" s="23">
        <f>'[5]Ventes Hagetmau'!$P$108</f>
        <v>88</v>
      </c>
      <c r="D198" s="23">
        <f>'[5]Ventes Amou'!$P$182</f>
        <v>77</v>
      </c>
      <c r="E198" s="33"/>
      <c r="F198" s="33"/>
      <c r="G198" s="33"/>
      <c r="H198" s="54">
        <f>'[5]Vente en ligne'!$Q$117</f>
        <v>21</v>
      </c>
      <c r="I198" s="34">
        <f>SUM(B198:H198)</f>
        <v>710.4</v>
      </c>
    </row>
    <row r="199" spans="1:9" ht="15">
      <c r="A199" s="6" t="s">
        <v>54</v>
      </c>
      <c r="B199" s="19">
        <f>'[38]Ventes St Sever'!$P$298</f>
        <v>57</v>
      </c>
      <c r="C199" s="76">
        <f>'[5]Ventes Hagetmau'!$O$108</f>
        <v>22</v>
      </c>
      <c r="D199" s="76">
        <f>'[5]Ventes Amou'!$O$182</f>
        <v>19</v>
      </c>
      <c r="E199" s="33"/>
      <c r="F199" s="33"/>
      <c r="G199" s="33"/>
      <c r="H199" s="133">
        <f>'[5]Vente en ligne'!$P$117</f>
        <v>1</v>
      </c>
      <c r="I199" s="156">
        <f>SUM(B199:H199)</f>
        <v>99</v>
      </c>
    </row>
    <row r="200" spans="1:11" ht="15">
      <c r="A200" s="164" t="s">
        <v>60</v>
      </c>
      <c r="B200" s="164"/>
      <c r="C200" s="164"/>
      <c r="D200" s="164"/>
      <c r="E200" s="164"/>
      <c r="F200" s="164"/>
      <c r="G200" s="164"/>
      <c r="H200" s="164"/>
      <c r="I200" s="164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153"/>
      <c r="I202" s="97">
        <f>SUM(B202:G202)</f>
        <v>0</v>
      </c>
      <c r="J202" s="72"/>
      <c r="K202" s="77"/>
    </row>
    <row r="203" spans="1:11" ht="15">
      <c r="A203" s="9" t="s">
        <v>121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/>
      <c r="I203" s="73">
        <f>SUM(B203:G203)</f>
        <v>0</v>
      </c>
      <c r="J203" s="72"/>
      <c r="K203" s="77"/>
    </row>
    <row r="204" spans="1:9" ht="15">
      <c r="A204" s="9" t="s">
        <v>35</v>
      </c>
      <c r="B204" s="55">
        <v>0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/>
      <c r="I204" s="64">
        <f>SUM(B204:G204)</f>
        <v>0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/>
      <c r="I206" s="73">
        <f aca="true" t="shared" si="9" ref="I206:I211">SUM(B206:G206)</f>
        <v>0</v>
      </c>
    </row>
    <row r="207" spans="1:9" ht="15">
      <c r="A207" s="9" t="s">
        <v>62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/>
      <c r="I207" s="73">
        <f t="shared" si="9"/>
        <v>0</v>
      </c>
    </row>
    <row r="208" spans="1:9" ht="15">
      <c r="A208" s="9" t="s">
        <v>63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/>
      <c r="I208" s="73">
        <f t="shared" si="9"/>
        <v>0</v>
      </c>
    </row>
    <row r="209" spans="1:9" ht="15">
      <c r="A209" s="9" t="s">
        <v>65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/>
      <c r="I209" s="73">
        <f t="shared" si="9"/>
        <v>0</v>
      </c>
    </row>
    <row r="210" spans="1:9" ht="15">
      <c r="A210" s="9" t="s">
        <v>148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/>
      <c r="I210" s="73">
        <f t="shared" si="9"/>
        <v>0</v>
      </c>
    </row>
    <row r="211" spans="1:9" ht="15">
      <c r="A211" s="9" t="s">
        <v>149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/>
      <c r="I211" s="73">
        <f t="shared" si="9"/>
        <v>0</v>
      </c>
    </row>
    <row r="212" spans="1:9" ht="15">
      <c r="A212" s="9" t="s">
        <v>157</v>
      </c>
      <c r="B212" s="54"/>
      <c r="C212" s="54"/>
      <c r="D212" s="54"/>
      <c r="E212" s="54"/>
      <c r="F212" s="54"/>
      <c r="G212" s="54"/>
      <c r="H212" s="54"/>
      <c r="I212" s="73"/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 aca="true" t="shared" si="10" ref="B218:G218">SUM(B206:B217)</f>
        <v>0</v>
      </c>
      <c r="C218" s="73">
        <f t="shared" si="10"/>
        <v>0</v>
      </c>
      <c r="D218" s="73">
        <f t="shared" si="10"/>
        <v>0</v>
      </c>
      <c r="E218" s="73">
        <f t="shared" si="10"/>
        <v>0</v>
      </c>
      <c r="F218" s="73">
        <f t="shared" si="10"/>
        <v>0</v>
      </c>
      <c r="G218" s="73">
        <f t="shared" si="10"/>
        <v>0</v>
      </c>
      <c r="H218" s="73"/>
      <c r="I218" s="73">
        <f>SUM(B218:G218)</f>
        <v>0</v>
      </c>
    </row>
    <row r="219" spans="1:9" ht="15">
      <c r="A219" s="6" t="s">
        <v>55</v>
      </c>
      <c r="B219" s="73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/>
      <c r="I219" s="73">
        <f>SUM(B219:G219)</f>
        <v>0</v>
      </c>
    </row>
    <row r="220" spans="1:9" ht="15">
      <c r="A220" s="6" t="s">
        <v>69</v>
      </c>
      <c r="B220" s="64">
        <v>0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/>
      <c r="I220" s="64">
        <f>SUM(B220:G220)</f>
        <v>0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v>0</v>
      </c>
      <c r="C222" s="73">
        <v>0</v>
      </c>
      <c r="D222" s="73">
        <f>'[1]Amou'!$W$57</f>
        <v>78</v>
      </c>
      <c r="E222" s="33"/>
      <c r="F222" s="33"/>
      <c r="G222" s="33"/>
      <c r="H222" s="33"/>
      <c r="I222" s="73">
        <f>SUM(B222:G222)</f>
        <v>78</v>
      </c>
    </row>
    <row r="223" spans="1:9" ht="15">
      <c r="A223" s="6" t="s">
        <v>55</v>
      </c>
      <c r="B223" s="73">
        <v>0</v>
      </c>
      <c r="C223" s="73">
        <v>0</v>
      </c>
      <c r="D223" s="73">
        <f>'[1]Amou'!$X$57</f>
        <v>1.2</v>
      </c>
      <c r="E223" s="33"/>
      <c r="F223" s="33"/>
      <c r="G223" s="33"/>
      <c r="H223" s="33"/>
      <c r="I223" s="73">
        <f>SUM(B223:G223)</f>
        <v>1.2</v>
      </c>
    </row>
    <row r="224" spans="1:9" ht="15">
      <c r="A224" s="6" t="s">
        <v>69</v>
      </c>
      <c r="B224" s="64">
        <v>0</v>
      </c>
      <c r="C224" s="64">
        <v>0</v>
      </c>
      <c r="D224" s="64">
        <f>'[1]Amou'!$C$57</f>
        <v>1</v>
      </c>
      <c r="E224" s="20"/>
      <c r="F224" s="20"/>
      <c r="G224" s="20"/>
      <c r="H224" s="20"/>
      <c r="I224" s="64">
        <f>SUM(B224:G224)</f>
        <v>1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/>
      <c r="I226" s="73">
        <f aca="true" t="shared" si="11" ref="I226:I250">SUM(B226:G226)</f>
        <v>0</v>
      </c>
    </row>
    <row r="227" spans="1:9" ht="15">
      <c r="A227" s="9" t="s">
        <v>161</v>
      </c>
      <c r="B227" s="54">
        <v>0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/>
      <c r="I227" s="73">
        <f t="shared" si="11"/>
        <v>0</v>
      </c>
    </row>
    <row r="228" spans="1:9" ht="15">
      <c r="A228" s="9" t="s">
        <v>162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/>
      <c r="I228" s="73">
        <f t="shared" si="11"/>
        <v>0</v>
      </c>
    </row>
    <row r="229" spans="1:9" ht="15">
      <c r="A229" s="9" t="s">
        <v>188</v>
      </c>
      <c r="B229" s="54">
        <f>'[7]Arte Flamenco'!$C$18</f>
        <v>166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/>
      <c r="I229" s="73">
        <f t="shared" si="11"/>
        <v>166</v>
      </c>
    </row>
    <row r="230" spans="1:9" ht="15">
      <c r="A230" s="9"/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/>
      <c r="I230" s="73">
        <f t="shared" si="11"/>
        <v>0</v>
      </c>
    </row>
    <row r="231" spans="1:9" ht="15">
      <c r="A231" s="9"/>
      <c r="B231" s="54">
        <v>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/>
      <c r="I231" s="73">
        <f t="shared" si="11"/>
        <v>0</v>
      </c>
    </row>
    <row r="232" spans="1:9" ht="15">
      <c r="A232" s="9"/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/>
      <c r="I232" s="73">
        <f t="shared" si="11"/>
        <v>0</v>
      </c>
    </row>
    <row r="233" spans="1:9" ht="15">
      <c r="A233" s="9"/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/>
      <c r="I233" s="73">
        <f t="shared" si="11"/>
        <v>0</v>
      </c>
    </row>
    <row r="234" spans="1:9" ht="15">
      <c r="A234" s="9"/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/>
      <c r="I234" s="73">
        <f t="shared" si="11"/>
        <v>0</v>
      </c>
    </row>
    <row r="235" spans="1:9" ht="15">
      <c r="A235" s="9"/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/>
      <c r="I235" s="73">
        <f t="shared" si="11"/>
        <v>0</v>
      </c>
    </row>
    <row r="236" spans="1:9" ht="15">
      <c r="A236" s="9"/>
      <c r="B236" s="54">
        <v>0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/>
      <c r="I236" s="73">
        <f t="shared" si="11"/>
        <v>0</v>
      </c>
    </row>
    <row r="237" spans="1:9" ht="15">
      <c r="A237" s="9"/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/>
      <c r="I237" s="73">
        <f t="shared" si="11"/>
        <v>0</v>
      </c>
    </row>
    <row r="238" spans="1:9" ht="15">
      <c r="A238" s="9"/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/>
      <c r="I238" s="73">
        <f t="shared" si="11"/>
        <v>0</v>
      </c>
    </row>
    <row r="239" spans="1:9" ht="15">
      <c r="A239" s="9"/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/>
      <c r="I239" s="73">
        <f t="shared" si="11"/>
        <v>0</v>
      </c>
    </row>
    <row r="240" spans="1:9" ht="15">
      <c r="A240" s="9"/>
      <c r="B240" s="54">
        <v>0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/>
      <c r="I240" s="73">
        <f t="shared" si="11"/>
        <v>0</v>
      </c>
    </row>
    <row r="241" spans="1:9" ht="15">
      <c r="A241" s="9"/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/>
      <c r="I241" s="73">
        <f t="shared" si="11"/>
        <v>0</v>
      </c>
    </row>
    <row r="242" spans="1:9" ht="15">
      <c r="A242" s="9"/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/>
      <c r="I242" s="73">
        <f t="shared" si="11"/>
        <v>0</v>
      </c>
    </row>
    <row r="243" spans="1:9" ht="15">
      <c r="A243" s="9"/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/>
      <c r="I243" s="73">
        <f t="shared" si="11"/>
        <v>0</v>
      </c>
    </row>
    <row r="244" spans="1:9" ht="15">
      <c r="A244" s="9"/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/>
      <c r="I244" s="73">
        <f t="shared" si="11"/>
        <v>0</v>
      </c>
    </row>
    <row r="245" spans="1:9" ht="15">
      <c r="A245" s="9"/>
      <c r="B245" s="54">
        <v>0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/>
      <c r="I245" s="73">
        <f t="shared" si="11"/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f>SUM(B226:B245)</f>
        <v>166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/>
      <c r="I248" s="73">
        <f t="shared" si="11"/>
        <v>166</v>
      </c>
    </row>
    <row r="249" spans="1:9" ht="15">
      <c r="A249" s="6" t="s">
        <v>55</v>
      </c>
      <c r="B249" s="73">
        <f>'[7]Arte Flamenco'!$C$20</f>
        <v>6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/>
      <c r="I249" s="73">
        <f t="shared" si="11"/>
        <v>6</v>
      </c>
    </row>
    <row r="250" spans="1:9" ht="15">
      <c r="A250" s="6" t="s">
        <v>69</v>
      </c>
      <c r="B250" s="64">
        <f>'[7]Arte Flamenco'!$C$17</f>
        <v>6</v>
      </c>
      <c r="C250" s="64">
        <v>0</v>
      </c>
      <c r="D250" s="64">
        <v>0</v>
      </c>
      <c r="E250" s="64">
        <v>0</v>
      </c>
      <c r="F250" s="64">
        <v>0</v>
      </c>
      <c r="G250" s="64">
        <v>0</v>
      </c>
      <c r="H250" s="64"/>
      <c r="I250" s="64">
        <f t="shared" si="11"/>
        <v>6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v>0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/>
      <c r="I252" s="73">
        <f aca="true" t="shared" si="12" ref="I252:I262">SUM(B252:G252)</f>
        <v>0</v>
      </c>
    </row>
    <row r="253" spans="1:9" ht="15">
      <c r="A253" s="9"/>
      <c r="B253" s="54">
        <v>0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/>
      <c r="I253" s="73">
        <f t="shared" si="12"/>
        <v>0</v>
      </c>
    </row>
    <row r="254" spans="1:9" ht="15">
      <c r="A254" s="9"/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/>
      <c r="I254" s="73">
        <f t="shared" si="12"/>
        <v>0</v>
      </c>
    </row>
    <row r="255" spans="1:9" ht="15">
      <c r="A255" s="9"/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/>
      <c r="I255" s="73">
        <f t="shared" si="12"/>
        <v>0</v>
      </c>
    </row>
    <row r="256" spans="1:9" ht="15">
      <c r="A256" s="9"/>
      <c r="B256" s="54">
        <v>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/>
      <c r="I256" s="73">
        <f t="shared" si="12"/>
        <v>0</v>
      </c>
    </row>
    <row r="257" spans="1:9" ht="15">
      <c r="A257" s="9"/>
      <c r="B257" s="54">
        <v>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/>
      <c r="I257" s="73">
        <f t="shared" si="12"/>
        <v>0</v>
      </c>
    </row>
    <row r="258" spans="1:9" ht="15">
      <c r="A258" s="9"/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/>
      <c r="I258" s="73">
        <f t="shared" si="12"/>
        <v>0</v>
      </c>
    </row>
    <row r="259" spans="1:9" ht="15">
      <c r="A259" s="9"/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/>
      <c r="I259" s="73">
        <f t="shared" si="12"/>
        <v>0</v>
      </c>
    </row>
    <row r="260" spans="1:9" ht="15">
      <c r="A260" s="6" t="s">
        <v>68</v>
      </c>
      <c r="B260" s="73">
        <f aca="true" t="shared" si="13" ref="B260:G260">SUM(B252:B259)</f>
        <v>0</v>
      </c>
      <c r="C260" s="73">
        <f t="shared" si="13"/>
        <v>0</v>
      </c>
      <c r="D260" s="73">
        <f t="shared" si="13"/>
        <v>0</v>
      </c>
      <c r="E260" s="73">
        <f t="shared" si="13"/>
        <v>0</v>
      </c>
      <c r="F260" s="73">
        <f t="shared" si="13"/>
        <v>0</v>
      </c>
      <c r="G260" s="73">
        <f t="shared" si="13"/>
        <v>0</v>
      </c>
      <c r="H260" s="73"/>
      <c r="I260" s="73">
        <f t="shared" si="12"/>
        <v>0</v>
      </c>
    </row>
    <row r="261" spans="1:9" ht="15">
      <c r="A261" s="6" t="s">
        <v>55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/>
      <c r="I261" s="73">
        <f t="shared" si="12"/>
        <v>0</v>
      </c>
    </row>
    <row r="262" spans="1:9" ht="15">
      <c r="A262" s="6" t="s">
        <v>69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/>
      <c r="I262" s="64">
        <f t="shared" si="12"/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v>0</v>
      </c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/>
      <c r="I264" s="73">
        <f aca="true" t="shared" si="14" ref="I264:I275">SUM(B264:G264)</f>
        <v>0</v>
      </c>
    </row>
    <row r="265" spans="1:9" ht="15">
      <c r="A265" s="116" t="s">
        <v>156</v>
      </c>
      <c r="B265" s="54">
        <v>0</v>
      </c>
      <c r="C265" s="54">
        <v>0</v>
      </c>
      <c r="D265" s="54">
        <f>'[15]Hors saison '!$D$30</f>
        <v>8</v>
      </c>
      <c r="E265" s="54">
        <v>0</v>
      </c>
      <c r="F265" s="54">
        <v>0</v>
      </c>
      <c r="G265" s="54">
        <v>0</v>
      </c>
      <c r="H265" s="54"/>
      <c r="I265" s="73">
        <f t="shared" si="14"/>
        <v>8</v>
      </c>
    </row>
    <row r="266" spans="1:9" ht="15">
      <c r="A266" s="9"/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/>
      <c r="I266" s="73">
        <f t="shared" si="14"/>
        <v>0</v>
      </c>
    </row>
    <row r="267" spans="1:9" ht="15">
      <c r="A267" s="9"/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/>
      <c r="I267" s="73">
        <f t="shared" si="14"/>
        <v>0</v>
      </c>
    </row>
    <row r="268" spans="1:9" ht="15">
      <c r="A268" s="9"/>
      <c r="B268" s="54">
        <v>0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/>
      <c r="I268" s="73">
        <f t="shared" si="14"/>
        <v>0</v>
      </c>
    </row>
    <row r="269" spans="1:9" ht="15">
      <c r="A269" s="9"/>
      <c r="B269" s="54">
        <v>0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/>
      <c r="I269" s="73">
        <f t="shared" si="14"/>
        <v>0</v>
      </c>
    </row>
    <row r="270" spans="1:9" ht="15">
      <c r="A270" s="9"/>
      <c r="B270" s="54"/>
      <c r="C270" s="54"/>
      <c r="D270" s="54"/>
      <c r="E270" s="54"/>
      <c r="F270" s="54"/>
      <c r="G270" s="54"/>
      <c r="H270" s="54"/>
      <c r="I270" s="73"/>
    </row>
    <row r="271" spans="1:9" ht="15">
      <c r="A271" s="9"/>
      <c r="B271" s="54"/>
      <c r="C271" s="54"/>
      <c r="D271" s="54"/>
      <c r="E271" s="54"/>
      <c r="F271" s="54"/>
      <c r="G271" s="54"/>
      <c r="H271" s="54"/>
      <c r="I271" s="73"/>
    </row>
    <row r="272" spans="1:9" ht="15">
      <c r="A272" s="9"/>
      <c r="B272" s="54">
        <v>0</v>
      </c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/>
      <c r="I272" s="73">
        <f t="shared" si="14"/>
        <v>0</v>
      </c>
    </row>
    <row r="273" spans="1:9" ht="15">
      <c r="A273" s="6" t="s">
        <v>68</v>
      </c>
      <c r="B273" s="73">
        <f aca="true" t="shared" si="15" ref="B273:G273">SUM(B264:B272)</f>
        <v>0</v>
      </c>
      <c r="C273" s="73">
        <f t="shared" si="15"/>
        <v>0</v>
      </c>
      <c r="D273" s="73">
        <f t="shared" si="15"/>
        <v>8</v>
      </c>
      <c r="E273" s="73">
        <f t="shared" si="15"/>
        <v>0</v>
      </c>
      <c r="F273" s="73">
        <f t="shared" si="15"/>
        <v>0</v>
      </c>
      <c r="G273" s="73">
        <f t="shared" si="15"/>
        <v>0</v>
      </c>
      <c r="H273" s="73"/>
      <c r="I273" s="73">
        <f t="shared" si="14"/>
        <v>8</v>
      </c>
    </row>
    <row r="274" spans="1:9" ht="15">
      <c r="A274" s="6" t="s">
        <v>55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/>
      <c r="I274" s="73">
        <f t="shared" si="14"/>
        <v>0</v>
      </c>
    </row>
    <row r="275" spans="1:9" ht="15">
      <c r="A275" s="6" t="s">
        <v>69</v>
      </c>
      <c r="B275" s="64">
        <v>0</v>
      </c>
      <c r="C275" s="64">
        <v>0</v>
      </c>
      <c r="D275" s="64">
        <f>'[15]Hors saison '!$C$30</f>
        <v>1</v>
      </c>
      <c r="E275" s="64">
        <v>0</v>
      </c>
      <c r="F275" s="64">
        <v>0</v>
      </c>
      <c r="G275" s="64">
        <v>0</v>
      </c>
      <c r="H275" s="64"/>
      <c r="I275" s="64">
        <f t="shared" si="14"/>
        <v>1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v>0</v>
      </c>
      <c r="C279" s="19">
        <v>0</v>
      </c>
      <c r="D279" s="19">
        <v>0</v>
      </c>
      <c r="E279" s="19">
        <v>0</v>
      </c>
      <c r="F279" s="16"/>
      <c r="G279" s="16"/>
      <c r="H279" s="16"/>
      <c r="I279" s="35">
        <f>SUM(B279:G279)</f>
        <v>0</v>
      </c>
    </row>
    <row r="280" spans="1:9" ht="15">
      <c r="A280" s="6" t="s">
        <v>10</v>
      </c>
      <c r="B280" s="19">
        <v>0</v>
      </c>
      <c r="C280" s="19">
        <v>0</v>
      </c>
      <c r="D280" s="19">
        <v>0</v>
      </c>
      <c r="E280" s="19">
        <v>0</v>
      </c>
      <c r="F280" s="16"/>
      <c r="G280" s="16"/>
      <c r="H280" s="16"/>
      <c r="I280" s="35">
        <f>SUM(B280:G280)</f>
        <v>0</v>
      </c>
    </row>
    <row r="281" spans="1:9" ht="15">
      <c r="A281" s="6" t="s">
        <v>9</v>
      </c>
      <c r="B281" s="19">
        <v>1</v>
      </c>
      <c r="C281" s="16"/>
      <c r="D281" s="16"/>
      <c r="E281" s="16"/>
      <c r="F281" s="16"/>
      <c r="G281" s="16"/>
      <c r="H281" s="16"/>
      <c r="I281" s="35">
        <f>SUM(B281:G281)</f>
        <v>1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30">
      <c r="A283" s="6" t="s">
        <v>3</v>
      </c>
      <c r="B283" s="19">
        <v>0</v>
      </c>
      <c r="C283" s="19">
        <v>0</v>
      </c>
      <c r="D283" s="19">
        <v>0</v>
      </c>
      <c r="E283" s="16"/>
      <c r="F283" s="16"/>
      <c r="G283" s="16"/>
      <c r="H283" s="16"/>
      <c r="I283" s="35">
        <f>SUM(B283:G283)</f>
        <v>0</v>
      </c>
    </row>
    <row r="284" spans="1:9" ht="30">
      <c r="A284" s="6" t="s">
        <v>4</v>
      </c>
      <c r="B284" s="19">
        <v>0</v>
      </c>
      <c r="C284" s="19">
        <v>0</v>
      </c>
      <c r="D284" s="19">
        <v>0</v>
      </c>
      <c r="E284" s="16"/>
      <c r="F284" s="16"/>
      <c r="G284" s="16"/>
      <c r="H284" s="16"/>
      <c r="I284" s="35">
        <f>SUM(B284:G284)</f>
        <v>0</v>
      </c>
    </row>
    <row r="285" spans="1:9" ht="18.75" customHeight="1">
      <c r="A285" t="s">
        <v>12</v>
      </c>
      <c r="B285" s="17">
        <v>0</v>
      </c>
      <c r="C285" s="17">
        <v>0</v>
      </c>
      <c r="D285" s="17">
        <v>0</v>
      </c>
      <c r="E285" s="16"/>
      <c r="F285" s="16"/>
      <c r="G285" s="16"/>
      <c r="H285" s="16"/>
      <c r="I285" s="35">
        <f>SUM(B285:G285)</f>
        <v>0</v>
      </c>
    </row>
    <row r="286" spans="1:9" ht="15" customHeight="1">
      <c r="A286" t="s">
        <v>6</v>
      </c>
      <c r="B286" s="31">
        <v>0</v>
      </c>
      <c r="C286" s="31">
        <v>0</v>
      </c>
      <c r="D286" s="31">
        <v>0</v>
      </c>
      <c r="E286" s="16"/>
      <c r="F286" s="16"/>
      <c r="G286" s="16"/>
      <c r="H286" s="16"/>
      <c r="I286" s="35">
        <f>SUM(B286:G286)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v>0</v>
      </c>
      <c r="C288" s="16"/>
      <c r="D288" s="16"/>
      <c r="E288" s="16"/>
      <c r="F288" s="16"/>
      <c r="G288" s="16"/>
      <c r="H288" s="16"/>
      <c r="I288" s="69">
        <f>SUM(B288:G288)</f>
        <v>0</v>
      </c>
    </row>
    <row r="289" spans="1:9" ht="15">
      <c r="A289" s="13" t="s">
        <v>108</v>
      </c>
      <c r="B289" s="70">
        <v>0</v>
      </c>
      <c r="C289" s="16"/>
      <c r="D289" s="16"/>
      <c r="E289" s="16"/>
      <c r="F289" s="16"/>
      <c r="G289" s="16"/>
      <c r="H289" s="16"/>
      <c r="I289" s="69">
        <f>SUM(B289:G289)</f>
        <v>0</v>
      </c>
    </row>
    <row r="290" spans="1:9" ht="15">
      <c r="A290" s="13" t="s">
        <v>109</v>
      </c>
      <c r="B290" s="70">
        <v>0</v>
      </c>
      <c r="C290" s="16"/>
      <c r="D290" s="16"/>
      <c r="E290" s="16"/>
      <c r="F290" s="16"/>
      <c r="G290" s="16"/>
      <c r="H290" s="16"/>
      <c r="I290" s="69">
        <f>SUM(B290:G290)</f>
        <v>0</v>
      </c>
    </row>
    <row r="291" spans="1:9" ht="15">
      <c r="A291" s="13" t="s">
        <v>110</v>
      </c>
      <c r="B291" s="70">
        <v>0</v>
      </c>
      <c r="C291" s="16"/>
      <c r="D291" s="16"/>
      <c r="E291" s="16"/>
      <c r="F291" s="16"/>
      <c r="G291" s="16"/>
      <c r="H291" s="16"/>
      <c r="I291" s="69">
        <f>SUM(B291:G291)</f>
        <v>0</v>
      </c>
    </row>
    <row r="292" spans="1:9" ht="15">
      <c r="A292" s="7" t="s">
        <v>106</v>
      </c>
      <c r="B292" s="70">
        <v>0</v>
      </c>
      <c r="C292" s="16"/>
      <c r="D292" s="16"/>
      <c r="E292" s="16"/>
      <c r="F292" s="16"/>
      <c r="G292" s="16"/>
      <c r="H292" s="16"/>
      <c r="I292" s="69">
        <f>SUM(B292:G292)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/>
      <c r="C295" s="17"/>
      <c r="D295" s="17"/>
      <c r="E295" s="16"/>
      <c r="F295" s="16"/>
      <c r="G295" s="16"/>
      <c r="H295" s="16"/>
      <c r="I295" s="68"/>
    </row>
    <row r="296" spans="1:9" ht="15">
      <c r="A296" s="45" t="s">
        <v>99</v>
      </c>
      <c r="B296" s="17"/>
      <c r="C296" s="17"/>
      <c r="D296" s="17"/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v>0</v>
      </c>
      <c r="C297" s="17">
        <v>0</v>
      </c>
      <c r="D297" s="17">
        <v>0</v>
      </c>
      <c r="E297" s="16"/>
      <c r="F297" s="16"/>
      <c r="G297" s="16"/>
      <c r="H297" s="16"/>
      <c r="I297" s="68">
        <f>SUM(B297:G297)</f>
        <v>0</v>
      </c>
    </row>
    <row r="298" spans="1:9" ht="15">
      <c r="A298" s="45" t="s">
        <v>98</v>
      </c>
      <c r="B298" s="17"/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/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v>0</v>
      </c>
      <c r="C300" s="17">
        <v>0</v>
      </c>
      <c r="D300" s="17">
        <v>0</v>
      </c>
      <c r="E300" s="16"/>
      <c r="F300" s="16"/>
      <c r="G300" s="16"/>
      <c r="H300" s="16"/>
      <c r="I300" s="68">
        <f>SUM(B300:G300)</f>
        <v>0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v>0</v>
      </c>
      <c r="C303" s="17">
        <v>0</v>
      </c>
      <c r="D303" s="17">
        <v>0</v>
      </c>
      <c r="E303" s="16"/>
      <c r="F303" s="16"/>
      <c r="G303" s="16"/>
      <c r="H303" s="16"/>
      <c r="I303" s="68">
        <f>SUM(B303:G303)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/>
      <c r="C306" s="120"/>
      <c r="D306" s="120"/>
      <c r="E306" s="120"/>
      <c r="F306" s="120"/>
      <c r="G306" s="120"/>
      <c r="H306" s="120"/>
      <c r="I306" s="117">
        <f>SUM(B306)</f>
        <v>0</v>
      </c>
    </row>
    <row r="307" spans="1:9" ht="15">
      <c r="A307" s="118" t="s">
        <v>167</v>
      </c>
      <c r="B307" s="119"/>
      <c r="C307" s="120"/>
      <c r="D307" s="120"/>
      <c r="E307" s="120"/>
      <c r="F307" s="120"/>
      <c r="G307" s="120"/>
      <c r="H307" s="120"/>
      <c r="I307" s="117">
        <f>SUM(B307)</f>
        <v>0</v>
      </c>
    </row>
    <row r="308" spans="1:9" ht="15">
      <c r="A308" s="118" t="s">
        <v>168</v>
      </c>
      <c r="B308" s="117"/>
      <c r="C308" s="120"/>
      <c r="D308" s="120"/>
      <c r="E308" s="120"/>
      <c r="F308" s="120"/>
      <c r="G308" s="120"/>
      <c r="H308" s="120"/>
      <c r="I308" s="117">
        <f>SUM(B308)</f>
        <v>0</v>
      </c>
    </row>
    <row r="309" spans="1:9" ht="15">
      <c r="A309" s="118" t="s">
        <v>169</v>
      </c>
      <c r="B309" s="121"/>
      <c r="C309" s="120"/>
      <c r="D309" s="120"/>
      <c r="E309" s="120"/>
      <c r="F309" s="120"/>
      <c r="G309" s="120"/>
      <c r="H309" s="120"/>
      <c r="I309" s="117">
        <f>SUM(B309)</f>
        <v>0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/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/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/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/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I306+I311</f>
        <v>0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I307+I312</f>
        <v>0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I308+I313</f>
        <v>0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I309+I314</f>
        <v>0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70:I70"/>
    <mergeCell ref="A84:I84"/>
    <mergeCell ref="A119:I119"/>
    <mergeCell ref="A191:I191"/>
    <mergeCell ref="A197:I197"/>
    <mergeCell ref="A200:I200"/>
    <mergeCell ref="A277:I277"/>
    <mergeCell ref="A278:I278"/>
    <mergeCell ref="A282:I282"/>
    <mergeCell ref="A287:I287"/>
    <mergeCell ref="A293:I293"/>
    <mergeCell ref="A304:I304"/>
    <mergeCell ref="A321:I321"/>
    <mergeCell ref="A322:I322"/>
    <mergeCell ref="A323:I323"/>
    <mergeCell ref="A324:I324"/>
    <mergeCell ref="A325:I325"/>
    <mergeCell ref="A326:I326"/>
    <mergeCell ref="A333:I333"/>
    <mergeCell ref="A334:I334"/>
    <mergeCell ref="A335:I335"/>
    <mergeCell ref="A327:I327"/>
    <mergeCell ref="A328:I328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="85" zoomScaleNormal="85" zoomScalePageLayoutView="0" workbookViewId="0" topLeftCell="A43">
      <selection activeCell="E64" sqref="E64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203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v>0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>
        <v>4</v>
      </c>
      <c r="C28" s="16"/>
      <c r="D28" s="16"/>
      <c r="E28" s="16"/>
      <c r="F28" s="16"/>
      <c r="G28" s="16"/>
      <c r="H28" s="16"/>
      <c r="I28" s="29">
        <f>SUM(B28)</f>
        <v>4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 aca="true" t="shared" si="0" ref="B32:G32">SUM(B33:B34)</f>
        <v>778</v>
      </c>
      <c r="C32" s="15">
        <f t="shared" si="0"/>
        <v>236</v>
      </c>
      <c r="D32" s="15">
        <f t="shared" si="0"/>
        <v>194</v>
      </c>
      <c r="E32" s="15">
        <f t="shared" si="0"/>
        <v>26</v>
      </c>
      <c r="F32" s="135">
        <f t="shared" si="0"/>
        <v>0</v>
      </c>
      <c r="G32" s="135">
        <f t="shared" si="0"/>
        <v>46</v>
      </c>
      <c r="H32" s="135"/>
      <c r="I32" s="15">
        <f aca="true" t="shared" si="1" ref="I32:I37">SUM(B32:G32)</f>
        <v>1280</v>
      </c>
    </row>
    <row r="33" spans="1:9" ht="15">
      <c r="A33" s="9" t="s">
        <v>14</v>
      </c>
      <c r="B33" s="18">
        <v>758</v>
      </c>
      <c r="C33" s="18">
        <v>217</v>
      </c>
      <c r="D33" s="18">
        <v>187</v>
      </c>
      <c r="E33" s="135">
        <v>26</v>
      </c>
      <c r="F33" s="16"/>
      <c r="G33" s="136">
        <v>46</v>
      </c>
      <c r="H33" s="136"/>
      <c r="I33" s="15">
        <f t="shared" si="1"/>
        <v>1234</v>
      </c>
    </row>
    <row r="34" spans="1:9" ht="15">
      <c r="A34" s="9" t="s">
        <v>15</v>
      </c>
      <c r="B34" s="18">
        <v>20</v>
      </c>
      <c r="C34" s="18">
        <v>19</v>
      </c>
      <c r="D34" s="18">
        <v>7</v>
      </c>
      <c r="E34" s="135">
        <v>0</v>
      </c>
      <c r="F34" s="16"/>
      <c r="G34" s="136">
        <v>0</v>
      </c>
      <c r="H34" s="136"/>
      <c r="I34" s="15">
        <f t="shared" si="1"/>
        <v>46</v>
      </c>
    </row>
    <row r="35" spans="1:9" ht="15">
      <c r="A35" s="10" t="s">
        <v>35</v>
      </c>
      <c r="B35" s="15">
        <f aca="true" t="shared" si="2" ref="B35:G35">SUM(B36:B37)</f>
        <v>1573</v>
      </c>
      <c r="C35" s="15">
        <f t="shared" si="2"/>
        <v>393</v>
      </c>
      <c r="D35" s="15">
        <f t="shared" si="2"/>
        <v>360</v>
      </c>
      <c r="E35" s="15">
        <f t="shared" si="2"/>
        <v>54</v>
      </c>
      <c r="F35" s="15">
        <f t="shared" si="2"/>
        <v>0</v>
      </c>
      <c r="G35" s="15">
        <f t="shared" si="2"/>
        <v>73</v>
      </c>
      <c r="H35" s="15"/>
      <c r="I35" s="15">
        <f t="shared" si="1"/>
        <v>2453</v>
      </c>
    </row>
    <row r="36" spans="1:9" ht="15">
      <c r="A36" s="21" t="s">
        <v>14</v>
      </c>
      <c r="B36" s="18">
        <v>1544</v>
      </c>
      <c r="C36" s="18">
        <v>374</v>
      </c>
      <c r="D36" s="18">
        <v>353</v>
      </c>
      <c r="E36" s="135">
        <v>54</v>
      </c>
      <c r="F36" s="16"/>
      <c r="G36" s="138">
        <v>73</v>
      </c>
      <c r="H36" s="138"/>
      <c r="I36" s="15">
        <f t="shared" si="1"/>
        <v>2398</v>
      </c>
    </row>
    <row r="37" spans="1:9" ht="15">
      <c r="A37" s="21" t="s">
        <v>15</v>
      </c>
      <c r="B37" s="18">
        <v>29</v>
      </c>
      <c r="C37" s="18">
        <v>19</v>
      </c>
      <c r="D37" s="18">
        <v>7</v>
      </c>
      <c r="E37" s="135">
        <v>0</v>
      </c>
      <c r="F37" s="16"/>
      <c r="G37" s="138">
        <v>0</v>
      </c>
      <c r="H37" s="138"/>
      <c r="I37" s="15">
        <f t="shared" si="1"/>
        <v>55</v>
      </c>
    </row>
    <row r="38" spans="1:9" ht="30">
      <c r="A38" s="10" t="s">
        <v>30</v>
      </c>
      <c r="B38" s="15"/>
      <c r="C38" s="15"/>
      <c r="D38" s="15"/>
      <c r="E38" s="135"/>
      <c r="F38" s="135"/>
      <c r="G38" s="135"/>
      <c r="H38" s="135"/>
      <c r="I38" s="15"/>
    </row>
    <row r="39" spans="1:9" ht="15">
      <c r="A39" s="11" t="s">
        <v>16</v>
      </c>
      <c r="B39" s="29">
        <f aca="true" t="shared" si="3" ref="B39:G39">SUM(B40+B42+B43+B44+B45)</f>
        <v>725</v>
      </c>
      <c r="C39" s="29">
        <f t="shared" si="3"/>
        <v>215</v>
      </c>
      <c r="D39" s="29">
        <f t="shared" si="3"/>
        <v>190</v>
      </c>
      <c r="E39" s="29">
        <f t="shared" si="3"/>
        <v>25</v>
      </c>
      <c r="F39" s="137">
        <f t="shared" si="3"/>
        <v>0</v>
      </c>
      <c r="G39" s="137">
        <f t="shared" si="3"/>
        <v>46</v>
      </c>
      <c r="H39" s="137"/>
      <c r="I39" s="29">
        <f aca="true" t="shared" si="4" ref="I39:I52">SUM(B39:G39)</f>
        <v>1201</v>
      </c>
    </row>
    <row r="40" spans="1:9" ht="15">
      <c r="A40" s="9" t="s">
        <v>20</v>
      </c>
      <c r="B40" s="18">
        <v>362</v>
      </c>
      <c r="C40" s="18">
        <v>83</v>
      </c>
      <c r="D40" s="18">
        <v>7</v>
      </c>
      <c r="E40" s="135">
        <v>13</v>
      </c>
      <c r="F40" s="16"/>
      <c r="G40" s="136">
        <v>3</v>
      </c>
      <c r="H40" s="136"/>
      <c r="I40" s="29">
        <f t="shared" si="4"/>
        <v>468</v>
      </c>
    </row>
    <row r="41" spans="1:9" ht="15">
      <c r="A41" s="9" t="s">
        <v>17</v>
      </c>
      <c r="B41" s="18">
        <v>285</v>
      </c>
      <c r="C41" s="18">
        <v>63</v>
      </c>
      <c r="D41" s="18">
        <v>3</v>
      </c>
      <c r="E41" s="135">
        <v>10</v>
      </c>
      <c r="F41" s="16"/>
      <c r="G41" s="136">
        <v>2</v>
      </c>
      <c r="H41" s="136"/>
      <c r="I41" s="29">
        <f t="shared" si="4"/>
        <v>363</v>
      </c>
    </row>
    <row r="42" spans="1:9" ht="15">
      <c r="A42" s="9" t="s">
        <v>21</v>
      </c>
      <c r="B42" s="18">
        <v>50</v>
      </c>
      <c r="C42" s="18">
        <v>5</v>
      </c>
      <c r="D42" s="18">
        <v>0</v>
      </c>
      <c r="E42" s="135">
        <v>3</v>
      </c>
      <c r="F42" s="16"/>
      <c r="G42" s="136">
        <v>0</v>
      </c>
      <c r="H42" s="136"/>
      <c r="I42" s="29">
        <f t="shared" si="4"/>
        <v>58</v>
      </c>
    </row>
    <row r="43" spans="1:9" ht="15">
      <c r="A43" s="9" t="s">
        <v>18</v>
      </c>
      <c r="B43" s="18">
        <v>55</v>
      </c>
      <c r="C43" s="18">
        <v>10</v>
      </c>
      <c r="D43" s="18">
        <v>4</v>
      </c>
      <c r="E43" s="135">
        <v>3</v>
      </c>
      <c r="F43" s="16"/>
      <c r="G43" s="136">
        <v>0</v>
      </c>
      <c r="H43" s="136"/>
      <c r="I43" s="29">
        <f t="shared" si="4"/>
        <v>72</v>
      </c>
    </row>
    <row r="44" spans="1:9" ht="15">
      <c r="A44" s="9" t="s">
        <v>19</v>
      </c>
      <c r="B44" s="18">
        <v>11</v>
      </c>
      <c r="C44" s="18">
        <v>7</v>
      </c>
      <c r="D44" s="18">
        <v>0</v>
      </c>
      <c r="E44" s="135">
        <v>6</v>
      </c>
      <c r="F44" s="16"/>
      <c r="G44" s="136">
        <v>43</v>
      </c>
      <c r="H44" s="136"/>
      <c r="I44" s="29">
        <f t="shared" si="4"/>
        <v>67</v>
      </c>
    </row>
    <row r="45" spans="1:9" ht="15">
      <c r="A45" s="9" t="s">
        <v>22</v>
      </c>
      <c r="B45" s="18">
        <v>247</v>
      </c>
      <c r="C45" s="18">
        <v>110</v>
      </c>
      <c r="D45" s="18">
        <v>179</v>
      </c>
      <c r="E45" s="135"/>
      <c r="F45" s="16"/>
      <c r="G45" s="136"/>
      <c r="H45" s="136"/>
      <c r="I45" s="29">
        <f t="shared" si="4"/>
        <v>536</v>
      </c>
    </row>
    <row r="46" spans="1:9" ht="15">
      <c r="A46" s="11" t="s">
        <v>23</v>
      </c>
      <c r="B46" s="29">
        <f>SUM(B47:B52)</f>
        <v>53</v>
      </c>
      <c r="C46" s="29">
        <f>SUM(C47:C52)</f>
        <v>21</v>
      </c>
      <c r="D46" s="29">
        <f>SUM(D47:D52)</f>
        <v>4</v>
      </c>
      <c r="E46" s="29">
        <f>SUM(E47:E52)</f>
        <v>1</v>
      </c>
      <c r="F46" s="137">
        <f>SUM(F47+F49+F50+F51+F52)</f>
        <v>0</v>
      </c>
      <c r="G46" s="137">
        <f>SUM(G47+G49+G50+G51+G52)</f>
        <v>0</v>
      </c>
      <c r="H46" s="137"/>
      <c r="I46" s="29">
        <f t="shared" si="4"/>
        <v>79</v>
      </c>
    </row>
    <row r="47" spans="1:9" ht="15">
      <c r="A47" s="9" t="s">
        <v>24</v>
      </c>
      <c r="B47" s="18">
        <v>7</v>
      </c>
      <c r="C47" s="18">
        <v>1</v>
      </c>
      <c r="D47" s="18">
        <v>0</v>
      </c>
      <c r="E47" s="135">
        <v>0</v>
      </c>
      <c r="F47" s="16"/>
      <c r="G47" s="136">
        <v>0</v>
      </c>
      <c r="H47" s="136"/>
      <c r="I47" s="29">
        <f t="shared" si="4"/>
        <v>8</v>
      </c>
    </row>
    <row r="48" spans="1:9" ht="15">
      <c r="A48" s="9" t="s">
        <v>25</v>
      </c>
      <c r="B48" s="18">
        <v>11</v>
      </c>
      <c r="C48" s="18">
        <v>1</v>
      </c>
      <c r="D48" s="18">
        <v>2</v>
      </c>
      <c r="E48" s="135">
        <v>0</v>
      </c>
      <c r="F48" s="16"/>
      <c r="G48" s="136">
        <v>0</v>
      </c>
      <c r="H48" s="136"/>
      <c r="I48" s="29">
        <f t="shared" si="4"/>
        <v>14</v>
      </c>
    </row>
    <row r="49" spans="1:9" ht="15">
      <c r="A49" s="9" t="s">
        <v>26</v>
      </c>
      <c r="B49" s="18">
        <v>7</v>
      </c>
      <c r="C49" s="18">
        <v>5</v>
      </c>
      <c r="D49" s="18">
        <v>0</v>
      </c>
      <c r="E49" s="135">
        <v>0</v>
      </c>
      <c r="F49" s="16"/>
      <c r="G49" s="136">
        <v>0</v>
      </c>
      <c r="H49" s="136"/>
      <c r="I49" s="29">
        <f t="shared" si="4"/>
        <v>12</v>
      </c>
    </row>
    <row r="50" spans="1:9" ht="15">
      <c r="A50" s="9" t="s">
        <v>27</v>
      </c>
      <c r="B50" s="18">
        <v>15</v>
      </c>
      <c r="C50" s="18">
        <v>5</v>
      </c>
      <c r="D50" s="18">
        <v>1</v>
      </c>
      <c r="E50" s="135">
        <v>1</v>
      </c>
      <c r="F50" s="16"/>
      <c r="G50" s="136">
        <v>0</v>
      </c>
      <c r="H50" s="136"/>
      <c r="I50" s="29">
        <f t="shared" si="4"/>
        <v>22</v>
      </c>
    </row>
    <row r="51" spans="1:9" ht="15">
      <c r="A51" s="9" t="s">
        <v>28</v>
      </c>
      <c r="B51" s="18">
        <v>4</v>
      </c>
      <c r="C51" s="18">
        <v>6</v>
      </c>
      <c r="D51" s="18">
        <v>1</v>
      </c>
      <c r="E51" s="135">
        <v>0</v>
      </c>
      <c r="F51" s="16"/>
      <c r="G51" s="136">
        <v>0</v>
      </c>
      <c r="H51" s="136"/>
      <c r="I51" s="29">
        <f t="shared" si="4"/>
        <v>11</v>
      </c>
    </row>
    <row r="52" spans="1:9" ht="15">
      <c r="A52" s="9" t="s">
        <v>29</v>
      </c>
      <c r="B52" s="18">
        <v>9</v>
      </c>
      <c r="C52" s="18">
        <v>3</v>
      </c>
      <c r="D52" s="18">
        <v>0</v>
      </c>
      <c r="E52" s="135">
        <v>0</v>
      </c>
      <c r="F52" s="16"/>
      <c r="G52" s="136">
        <v>0</v>
      </c>
      <c r="H52" s="136"/>
      <c r="I52" s="29">
        <f t="shared" si="4"/>
        <v>12</v>
      </c>
    </row>
    <row r="53" spans="1:9" ht="15">
      <c r="A53" s="11" t="s">
        <v>90</v>
      </c>
      <c r="B53" s="18"/>
      <c r="C53" s="18"/>
      <c r="D53" s="18"/>
      <c r="E53" s="135"/>
      <c r="F53" s="136"/>
      <c r="G53" s="136"/>
      <c r="H53" s="136"/>
      <c r="I53" s="65"/>
    </row>
    <row r="54" spans="1:9" ht="15">
      <c r="A54" s="9" t="s">
        <v>91</v>
      </c>
      <c r="B54" s="17">
        <v>44</v>
      </c>
      <c r="C54" s="17">
        <v>20</v>
      </c>
      <c r="D54" s="17">
        <v>0</v>
      </c>
      <c r="E54" s="135">
        <v>0</v>
      </c>
      <c r="F54" s="16"/>
      <c r="G54" s="136"/>
      <c r="H54" s="136"/>
      <c r="I54" s="29">
        <f aca="true" t="shared" si="5" ref="I54:I61">SUM(B54:G54)</f>
        <v>64</v>
      </c>
    </row>
    <row r="55" spans="1:9" ht="15">
      <c r="A55" s="9" t="s">
        <v>92</v>
      </c>
      <c r="B55" s="17">
        <v>18</v>
      </c>
      <c r="C55" s="17">
        <v>12</v>
      </c>
      <c r="D55" s="17">
        <v>0</v>
      </c>
      <c r="E55" s="135">
        <v>0</v>
      </c>
      <c r="F55" s="16"/>
      <c r="G55" s="136"/>
      <c r="H55" s="136"/>
      <c r="I55" s="29">
        <f t="shared" si="5"/>
        <v>30</v>
      </c>
    </row>
    <row r="56" spans="1:9" ht="15">
      <c r="A56" s="9" t="s">
        <v>93</v>
      </c>
      <c r="B56" s="17">
        <v>19</v>
      </c>
      <c r="C56" s="17">
        <v>2</v>
      </c>
      <c r="D56" s="17">
        <v>0</v>
      </c>
      <c r="E56" s="135">
        <v>7</v>
      </c>
      <c r="F56" s="16"/>
      <c r="G56" s="136"/>
      <c r="H56" s="136"/>
      <c r="I56" s="29">
        <f t="shared" si="5"/>
        <v>28</v>
      </c>
    </row>
    <row r="57" spans="1:9" ht="15">
      <c r="A57" s="9" t="s">
        <v>94</v>
      </c>
      <c r="B57" s="17">
        <v>0</v>
      </c>
      <c r="C57" s="17">
        <v>0</v>
      </c>
      <c r="D57" s="17">
        <v>0</v>
      </c>
      <c r="E57" s="135">
        <v>0</v>
      </c>
      <c r="F57" s="16"/>
      <c r="G57" s="136"/>
      <c r="H57" s="136"/>
      <c r="I57" s="29">
        <f t="shared" si="5"/>
        <v>0</v>
      </c>
    </row>
    <row r="58" spans="1:9" ht="14.25" customHeight="1">
      <c r="A58" s="10" t="s">
        <v>31</v>
      </c>
      <c r="B58" s="15">
        <v>0</v>
      </c>
      <c r="C58" s="15">
        <v>7</v>
      </c>
      <c r="D58" s="15">
        <v>4</v>
      </c>
      <c r="E58" s="14"/>
      <c r="F58" s="14"/>
      <c r="G58" s="14"/>
      <c r="H58" s="14"/>
      <c r="I58" s="29">
        <f t="shared" si="5"/>
        <v>11</v>
      </c>
    </row>
    <row r="59" spans="1:9" ht="15">
      <c r="A59" s="10" t="s">
        <v>32</v>
      </c>
      <c r="B59" s="15">
        <v>0</v>
      </c>
      <c r="C59" s="15">
        <v>0</v>
      </c>
      <c r="D59" s="15"/>
      <c r="E59" s="14"/>
      <c r="F59" s="14"/>
      <c r="G59" s="14"/>
      <c r="H59" s="14"/>
      <c r="I59" s="29">
        <f t="shared" si="5"/>
        <v>0</v>
      </c>
    </row>
    <row r="60" spans="1:9" ht="30">
      <c r="A60" s="10" t="s">
        <v>33</v>
      </c>
      <c r="B60" s="15">
        <v>175</v>
      </c>
      <c r="C60" s="15">
        <v>250</v>
      </c>
      <c r="D60" s="15">
        <v>61</v>
      </c>
      <c r="E60" s="14"/>
      <c r="F60" s="14"/>
      <c r="G60" s="14"/>
      <c r="H60" s="14"/>
      <c r="I60" s="29">
        <f t="shared" si="5"/>
        <v>486</v>
      </c>
    </row>
    <row r="61" spans="1:9" ht="30">
      <c r="A61" s="10" t="s">
        <v>147</v>
      </c>
      <c r="B61" s="15">
        <v>4</v>
      </c>
      <c r="C61" s="15">
        <v>18</v>
      </c>
      <c r="D61" s="15">
        <v>6</v>
      </c>
      <c r="E61" s="14"/>
      <c r="F61" s="14"/>
      <c r="G61" s="14"/>
      <c r="H61" s="14"/>
      <c r="I61" s="29">
        <f t="shared" si="5"/>
        <v>28</v>
      </c>
    </row>
    <row r="62" spans="1:9" ht="15">
      <c r="A62" s="10" t="s">
        <v>40</v>
      </c>
      <c r="B62" s="15"/>
      <c r="C62" s="15"/>
      <c r="D62" s="15"/>
      <c r="E62" s="14"/>
      <c r="F62" s="14"/>
      <c r="G62" s="14"/>
      <c r="H62" s="14"/>
      <c r="I62" s="29"/>
    </row>
    <row r="63" spans="1:9" ht="15">
      <c r="A63" s="9" t="s">
        <v>131</v>
      </c>
      <c r="B63" s="15">
        <v>22</v>
      </c>
      <c r="C63" s="15">
        <v>22</v>
      </c>
      <c r="D63" s="15">
        <v>22</v>
      </c>
      <c r="E63" s="135">
        <v>4</v>
      </c>
      <c r="F63" s="14"/>
      <c r="G63" s="135">
        <v>6</v>
      </c>
      <c r="H63" s="14"/>
      <c r="I63" s="29">
        <f aca="true" t="shared" si="6" ref="I63:I69">SUM(B63:G63)</f>
        <v>76</v>
      </c>
    </row>
    <row r="64" spans="1:9" ht="15">
      <c r="A64" s="9" t="s">
        <v>43</v>
      </c>
      <c r="B64" s="15">
        <v>5</v>
      </c>
      <c r="C64" s="15">
        <v>5</v>
      </c>
      <c r="D64" s="15">
        <v>0</v>
      </c>
      <c r="E64" s="14"/>
      <c r="F64" s="14"/>
      <c r="G64" s="14"/>
      <c r="H64" s="14"/>
      <c r="I64" s="29">
        <f t="shared" si="6"/>
        <v>10</v>
      </c>
    </row>
    <row r="65" spans="1:9" ht="14.25" customHeight="1">
      <c r="A65" s="9" t="s">
        <v>44</v>
      </c>
      <c r="B65" s="15">
        <v>0</v>
      </c>
      <c r="C65" s="15">
        <v>0</v>
      </c>
      <c r="D65" s="15">
        <v>0</v>
      </c>
      <c r="E65" s="14"/>
      <c r="F65" s="14"/>
      <c r="G65" s="14"/>
      <c r="H65" s="14"/>
      <c r="I65" s="29">
        <f t="shared" si="6"/>
        <v>0</v>
      </c>
    </row>
    <row r="66" spans="1:9" ht="14.25" customHeight="1">
      <c r="A66" s="9" t="s">
        <v>45</v>
      </c>
      <c r="B66" s="15">
        <v>3</v>
      </c>
      <c r="C66" s="15">
        <v>0</v>
      </c>
      <c r="D66" s="15">
        <v>0</v>
      </c>
      <c r="E66" s="14"/>
      <c r="F66" s="14"/>
      <c r="G66" s="14"/>
      <c r="H66" s="14"/>
      <c r="I66" s="29">
        <f t="shared" si="6"/>
        <v>3</v>
      </c>
    </row>
    <row r="67" spans="1:9" ht="14.25" customHeight="1">
      <c r="A67" s="9" t="s">
        <v>46</v>
      </c>
      <c r="B67" s="15"/>
      <c r="C67" s="15">
        <v>0</v>
      </c>
      <c r="D67" s="15">
        <v>2</v>
      </c>
      <c r="E67" s="14"/>
      <c r="F67" s="14"/>
      <c r="G67" s="14"/>
      <c r="H67" s="14"/>
      <c r="I67" s="29">
        <f t="shared" si="6"/>
        <v>2</v>
      </c>
    </row>
    <row r="68" spans="1:9" ht="14.25" customHeight="1">
      <c r="A68" s="9" t="s">
        <v>47</v>
      </c>
      <c r="B68" s="15">
        <v>1</v>
      </c>
      <c r="C68" s="15">
        <v>0</v>
      </c>
      <c r="D68" s="15">
        <v>0</v>
      </c>
      <c r="E68" s="14"/>
      <c r="F68" s="14"/>
      <c r="G68" s="14"/>
      <c r="H68" s="14"/>
      <c r="I68" s="29">
        <f t="shared" si="6"/>
        <v>1</v>
      </c>
    </row>
    <row r="69" spans="1:9" ht="15">
      <c r="A69" s="9" t="s">
        <v>48</v>
      </c>
      <c r="B69" s="35"/>
      <c r="C69" s="35"/>
      <c r="D69" s="35"/>
      <c r="E69" s="14"/>
      <c r="F69" s="20"/>
      <c r="G69" s="20"/>
      <c r="H69" s="20"/>
      <c r="I69" s="29">
        <f t="shared" si="6"/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v>0</v>
      </c>
      <c r="C71" s="19">
        <v>0</v>
      </c>
      <c r="D71" s="19">
        <v>0</v>
      </c>
      <c r="E71" s="16"/>
      <c r="F71" s="16"/>
      <c r="G71" s="16"/>
      <c r="H71" s="16"/>
      <c r="I71" s="29">
        <f>SUM(B71:G71)</f>
        <v>0</v>
      </c>
    </row>
    <row r="72" spans="1:9" ht="15">
      <c r="A72" s="9" t="s">
        <v>102</v>
      </c>
      <c r="B72" s="19"/>
      <c r="C72" s="19">
        <v>0</v>
      </c>
      <c r="D72" s="19">
        <v>0</v>
      </c>
      <c r="E72" s="16"/>
      <c r="F72" s="16"/>
      <c r="G72" s="16"/>
      <c r="H72" s="16"/>
      <c r="I72" s="29">
        <f>SUM(B72:G72)</f>
        <v>0</v>
      </c>
    </row>
    <row r="73" spans="1:9" ht="15">
      <c r="A73" s="9" t="s">
        <v>104</v>
      </c>
      <c r="B73" s="19">
        <v>0</v>
      </c>
      <c r="C73" s="19">
        <v>0</v>
      </c>
      <c r="D73" s="19">
        <v>0</v>
      </c>
      <c r="E73" s="16"/>
      <c r="F73" s="16"/>
      <c r="G73" s="16"/>
      <c r="H73" s="16"/>
      <c r="I73" s="29">
        <f>SUM(B73:G73)</f>
        <v>0</v>
      </c>
    </row>
    <row r="74" spans="1:9" ht="30">
      <c r="A74" s="9" t="s">
        <v>105</v>
      </c>
      <c r="B74" s="19">
        <v>0</v>
      </c>
      <c r="C74" s="19">
        <v>0</v>
      </c>
      <c r="D74" s="19">
        <v>0</v>
      </c>
      <c r="E74" s="16"/>
      <c r="F74" s="16"/>
      <c r="G74" s="16"/>
      <c r="H74" s="16"/>
      <c r="I74" s="29">
        <f>SUM(B74:G74)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v>0</v>
      </c>
      <c r="C76" s="112"/>
      <c r="D76" s="112"/>
      <c r="E76" s="112"/>
      <c r="F76" s="112"/>
      <c r="G76" s="112"/>
      <c r="H76" s="112"/>
      <c r="I76" s="113">
        <f aca="true" t="shared" si="7" ref="I76:I81">SUM(B76:G76)</f>
        <v>0</v>
      </c>
    </row>
    <row r="77" spans="1:9" ht="15">
      <c r="A77" s="9" t="s">
        <v>153</v>
      </c>
      <c r="B77" s="91">
        <v>0</v>
      </c>
      <c r="C77" s="112"/>
      <c r="D77" s="112"/>
      <c r="E77" s="112"/>
      <c r="F77" s="112"/>
      <c r="G77" s="112"/>
      <c r="H77" s="112"/>
      <c r="I77" s="113">
        <f t="shared" si="7"/>
        <v>0</v>
      </c>
    </row>
    <row r="78" spans="1:9" ht="15">
      <c r="A78" s="9" t="s">
        <v>154</v>
      </c>
      <c r="B78" s="91">
        <v>0</v>
      </c>
      <c r="C78" s="112"/>
      <c r="D78" s="112"/>
      <c r="E78" s="112"/>
      <c r="F78" s="112"/>
      <c r="G78" s="112"/>
      <c r="H78" s="112"/>
      <c r="I78" s="113">
        <f t="shared" si="7"/>
        <v>0</v>
      </c>
    </row>
    <row r="79" spans="1:9" ht="15">
      <c r="A79" s="9" t="s">
        <v>154</v>
      </c>
      <c r="B79" s="91">
        <v>0</v>
      </c>
      <c r="C79" s="112"/>
      <c r="D79" s="112"/>
      <c r="E79" s="107"/>
      <c r="F79" s="107"/>
      <c r="G79" s="107"/>
      <c r="H79" s="107"/>
      <c r="I79" s="113">
        <f t="shared" si="7"/>
        <v>0</v>
      </c>
    </row>
    <row r="80" spans="1:9" ht="15">
      <c r="A80" s="9" t="s">
        <v>154</v>
      </c>
      <c r="B80" s="91">
        <v>0</v>
      </c>
      <c r="C80" s="112"/>
      <c r="D80" s="112"/>
      <c r="E80" s="107"/>
      <c r="F80" s="107"/>
      <c r="G80" s="107"/>
      <c r="H80" s="107"/>
      <c r="I80" s="113">
        <f t="shared" si="7"/>
        <v>0</v>
      </c>
    </row>
    <row r="81" spans="1:9" ht="15">
      <c r="A81" s="9" t="s">
        <v>154</v>
      </c>
      <c r="B81" s="91">
        <v>0</v>
      </c>
      <c r="C81" s="112"/>
      <c r="D81" s="112"/>
      <c r="E81" s="107"/>
      <c r="F81" s="107"/>
      <c r="G81" s="107"/>
      <c r="H81" s="107"/>
      <c r="I81" s="113">
        <f t="shared" si="7"/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v>5</v>
      </c>
      <c r="C85" s="16"/>
      <c r="D85" s="16"/>
      <c r="E85" s="16"/>
      <c r="F85" s="16"/>
      <c r="G85" s="16"/>
      <c r="H85" s="16"/>
      <c r="I85" s="66">
        <f>SUM(B85:G85)</f>
        <v>5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19"/>
      <c r="C88" s="20"/>
      <c r="D88" s="20"/>
      <c r="E88" s="20"/>
      <c r="F88" s="20"/>
      <c r="G88" s="20"/>
      <c r="H88" s="20"/>
      <c r="I88" s="35">
        <f aca="true" t="shared" si="8" ref="I88:I96">SUM(B88:G88)</f>
        <v>0</v>
      </c>
    </row>
    <row r="89" spans="1:9" ht="15">
      <c r="A89" s="6" t="s">
        <v>76</v>
      </c>
      <c r="B89" s="57">
        <v>43</v>
      </c>
      <c r="C89" s="20"/>
      <c r="D89" s="20"/>
      <c r="E89" s="20"/>
      <c r="F89" s="20"/>
      <c r="G89" s="20"/>
      <c r="H89" s="20"/>
      <c r="I89" s="35">
        <f t="shared" si="8"/>
        <v>43</v>
      </c>
    </row>
    <row r="90" spans="1:9" ht="15">
      <c r="A90" s="6" t="s">
        <v>77</v>
      </c>
      <c r="B90" s="57">
        <f>'[3]FB 2021'!$E$148</f>
        <v>102155</v>
      </c>
      <c r="C90" s="20"/>
      <c r="D90" s="20"/>
      <c r="E90" s="20"/>
      <c r="F90" s="20"/>
      <c r="G90" s="20"/>
      <c r="H90" s="20"/>
      <c r="I90" s="35">
        <f t="shared" si="8"/>
        <v>102155</v>
      </c>
    </row>
    <row r="91" spans="1:9" ht="15">
      <c r="A91" s="6" t="s">
        <v>78</v>
      </c>
      <c r="B91" s="57">
        <f>'[3]FB 2021'!$M$148</f>
        <v>1585</v>
      </c>
      <c r="C91" s="20"/>
      <c r="D91" s="20"/>
      <c r="E91" s="20"/>
      <c r="F91" s="20"/>
      <c r="G91" s="20"/>
      <c r="H91" s="20"/>
      <c r="I91" s="35">
        <f t="shared" si="8"/>
        <v>1585</v>
      </c>
    </row>
    <row r="92" spans="1:9" ht="15">
      <c r="A92" s="27" t="s">
        <v>114</v>
      </c>
      <c r="B92" s="57">
        <f>'[3]FB 2021'!$N$148</f>
        <v>123</v>
      </c>
      <c r="C92" s="20"/>
      <c r="D92" s="20"/>
      <c r="E92" s="20"/>
      <c r="F92" s="20"/>
      <c r="G92" s="20"/>
      <c r="H92" s="20"/>
      <c r="I92" s="35">
        <f t="shared" si="8"/>
        <v>123</v>
      </c>
    </row>
    <row r="93" spans="1:9" ht="15">
      <c r="A93" s="6" t="s">
        <v>79</v>
      </c>
      <c r="B93" s="57">
        <f>'[3]FB 2021'!$O$148</f>
        <v>436</v>
      </c>
      <c r="C93" s="20"/>
      <c r="D93" s="20"/>
      <c r="E93" s="20"/>
      <c r="F93" s="20"/>
      <c r="G93" s="20"/>
      <c r="H93" s="20"/>
      <c r="I93" s="35">
        <f t="shared" si="8"/>
        <v>436</v>
      </c>
    </row>
    <row r="94" spans="1:9" ht="15">
      <c r="A94" s="6" t="s">
        <v>80</v>
      </c>
      <c r="B94" s="57">
        <v>7500</v>
      </c>
      <c r="C94" s="20"/>
      <c r="D94" s="20"/>
      <c r="E94" s="20"/>
      <c r="F94" s="20"/>
      <c r="G94" s="20"/>
      <c r="H94" s="20"/>
      <c r="I94" s="35">
        <f t="shared" si="8"/>
        <v>7500</v>
      </c>
    </row>
    <row r="95" spans="1:9" ht="15">
      <c r="A95" s="27" t="s">
        <v>115</v>
      </c>
      <c r="B95" s="57">
        <v>0</v>
      </c>
      <c r="C95" s="20"/>
      <c r="D95" s="20"/>
      <c r="E95" s="20"/>
      <c r="F95" s="20"/>
      <c r="G95" s="20"/>
      <c r="H95" s="20"/>
      <c r="I95" s="35">
        <f t="shared" si="8"/>
        <v>0</v>
      </c>
    </row>
    <row r="96" spans="1:9" ht="15">
      <c r="A96" s="27" t="s">
        <v>128</v>
      </c>
      <c r="B96" s="20"/>
      <c r="C96" s="20"/>
      <c r="D96" s="20"/>
      <c r="E96" s="20"/>
      <c r="F96" s="20"/>
      <c r="G96" s="20"/>
      <c r="H96" s="20"/>
      <c r="I96" s="35">
        <f t="shared" si="8"/>
        <v>0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v>0</v>
      </c>
      <c r="C98" s="20"/>
      <c r="D98" s="20"/>
      <c r="E98" s="20"/>
      <c r="F98" s="20"/>
      <c r="G98" s="20"/>
      <c r="H98" s="20"/>
      <c r="I98" s="35">
        <f>SUM(B98:G98)</f>
        <v>0</v>
      </c>
    </row>
    <row r="99" spans="1:9" ht="15">
      <c r="A99" s="75" t="s">
        <v>132</v>
      </c>
      <c r="B99" s="57">
        <v>0</v>
      </c>
      <c r="C99" s="20"/>
      <c r="D99" s="20"/>
      <c r="E99" s="20"/>
      <c r="F99" s="20"/>
      <c r="G99" s="20"/>
      <c r="H99" s="20"/>
      <c r="I99" s="35">
        <f>SUM(B99:G99)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v>0</v>
      </c>
      <c r="C101" s="20"/>
      <c r="D101" s="20"/>
      <c r="E101" s="20"/>
      <c r="F101" s="20"/>
      <c r="G101" s="20"/>
      <c r="H101" s="20"/>
      <c r="I101" s="35">
        <f aca="true" t="shared" si="9" ref="I101:I109">SUM(B101:G101)</f>
        <v>0</v>
      </c>
    </row>
    <row r="102" spans="1:9" ht="15">
      <c r="A102" s="6" t="s">
        <v>76</v>
      </c>
      <c r="B102" s="57">
        <v>0</v>
      </c>
      <c r="C102" s="20"/>
      <c r="D102" s="20"/>
      <c r="E102" s="20"/>
      <c r="F102" s="20"/>
      <c r="G102" s="20"/>
      <c r="H102" s="20"/>
      <c r="I102" s="35">
        <f t="shared" si="9"/>
        <v>0</v>
      </c>
    </row>
    <row r="103" spans="1:9" ht="15">
      <c r="A103" s="6" t="s">
        <v>77</v>
      </c>
      <c r="B103" s="57">
        <v>0</v>
      </c>
      <c r="C103" s="20"/>
      <c r="D103" s="20"/>
      <c r="E103" s="20"/>
      <c r="F103" s="20"/>
      <c r="G103" s="20"/>
      <c r="H103" s="20"/>
      <c r="I103" s="35">
        <f t="shared" si="9"/>
        <v>0</v>
      </c>
    </row>
    <row r="104" spans="1:9" ht="15">
      <c r="A104" s="6" t="s">
        <v>78</v>
      </c>
      <c r="B104" s="57">
        <v>0</v>
      </c>
      <c r="C104" s="20"/>
      <c r="D104" s="20"/>
      <c r="E104" s="20"/>
      <c r="F104" s="20"/>
      <c r="G104" s="20"/>
      <c r="H104" s="20"/>
      <c r="I104" s="35">
        <f t="shared" si="9"/>
        <v>0</v>
      </c>
    </row>
    <row r="105" spans="1:9" ht="15">
      <c r="A105" s="27" t="s">
        <v>114</v>
      </c>
      <c r="B105" s="57">
        <v>0</v>
      </c>
      <c r="C105" s="20"/>
      <c r="D105" s="20"/>
      <c r="E105" s="20"/>
      <c r="F105" s="20"/>
      <c r="G105" s="20"/>
      <c r="H105" s="20"/>
      <c r="I105" s="35">
        <f t="shared" si="9"/>
        <v>0</v>
      </c>
    </row>
    <row r="106" spans="1:9" ht="15">
      <c r="A106" s="6" t="s">
        <v>79</v>
      </c>
      <c r="B106" s="57">
        <v>0</v>
      </c>
      <c r="C106" s="20"/>
      <c r="D106" s="20"/>
      <c r="E106" s="20"/>
      <c r="F106" s="20"/>
      <c r="G106" s="20"/>
      <c r="H106" s="20"/>
      <c r="I106" s="35">
        <f t="shared" si="9"/>
        <v>0</v>
      </c>
    </row>
    <row r="107" spans="1:9" ht="15">
      <c r="A107" s="6" t="s">
        <v>80</v>
      </c>
      <c r="B107" s="57">
        <v>0</v>
      </c>
      <c r="C107" s="20"/>
      <c r="D107" s="20"/>
      <c r="E107" s="20"/>
      <c r="F107" s="20"/>
      <c r="G107" s="20"/>
      <c r="H107" s="20"/>
      <c r="I107" s="35">
        <f t="shared" si="9"/>
        <v>0</v>
      </c>
    </row>
    <row r="108" spans="1:9" ht="15">
      <c r="A108" s="27" t="s">
        <v>115</v>
      </c>
      <c r="B108" s="57">
        <v>0</v>
      </c>
      <c r="C108" s="20"/>
      <c r="D108" s="20"/>
      <c r="E108" s="20"/>
      <c r="F108" s="20"/>
      <c r="G108" s="20"/>
      <c r="H108" s="20"/>
      <c r="I108" s="35">
        <f t="shared" si="9"/>
        <v>0</v>
      </c>
    </row>
    <row r="109" spans="1:9" ht="15">
      <c r="A109" s="27" t="s">
        <v>128</v>
      </c>
      <c r="B109" s="57">
        <v>0</v>
      </c>
      <c r="C109" s="20"/>
      <c r="D109" s="20"/>
      <c r="E109" s="20"/>
      <c r="F109" s="20"/>
      <c r="G109" s="20"/>
      <c r="H109" s="20"/>
      <c r="I109" s="35">
        <f t="shared" si="9"/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19">
        <v>7581</v>
      </c>
      <c r="C112" s="20"/>
      <c r="D112" s="20"/>
      <c r="E112" s="20"/>
      <c r="F112" s="20"/>
      <c r="G112" s="20"/>
      <c r="H112" s="20"/>
      <c r="I112" s="35">
        <f aca="true" t="shared" si="10" ref="I112:I117">SUM(B112:G112)</f>
        <v>7581</v>
      </c>
    </row>
    <row r="113" spans="1:9" ht="15">
      <c r="A113" s="6" t="s">
        <v>83</v>
      </c>
      <c r="B113" s="19">
        <v>1.47</v>
      </c>
      <c r="C113" s="20"/>
      <c r="D113" s="20"/>
      <c r="E113" s="20"/>
      <c r="F113" s="20"/>
      <c r="G113" s="20"/>
      <c r="H113" s="20"/>
      <c r="I113" s="35">
        <f t="shared" si="10"/>
        <v>1.47</v>
      </c>
    </row>
    <row r="114" spans="1:9" ht="15">
      <c r="A114" s="6" t="s">
        <v>84</v>
      </c>
      <c r="B114" s="19">
        <v>23642</v>
      </c>
      <c r="C114" s="20"/>
      <c r="D114" s="20"/>
      <c r="E114" s="20"/>
      <c r="F114" s="20"/>
      <c r="G114" s="20"/>
      <c r="H114" s="20"/>
      <c r="I114" s="35">
        <f t="shared" si="10"/>
        <v>23642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 t="shared" si="10"/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 t="shared" si="10"/>
        <v>0</v>
      </c>
    </row>
    <row r="117" spans="1:9" ht="15">
      <c r="A117" s="6" t="s">
        <v>7</v>
      </c>
      <c r="B117" s="19">
        <v>3</v>
      </c>
      <c r="C117" s="19">
        <v>85</v>
      </c>
      <c r="D117" s="19">
        <v>72</v>
      </c>
      <c r="E117" s="20"/>
      <c r="F117" s="20"/>
      <c r="G117" s="20"/>
      <c r="H117" s="20"/>
      <c r="I117" s="35">
        <f t="shared" si="10"/>
        <v>160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106" t="s">
        <v>116</v>
      </c>
      <c r="B120" s="106"/>
      <c r="C120" s="106"/>
      <c r="D120" s="106"/>
      <c r="E120" s="106"/>
      <c r="F120" s="106"/>
      <c r="G120" s="106"/>
      <c r="H120" s="151"/>
      <c r="I120" s="106"/>
    </row>
    <row r="121" spans="1:9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</row>
    <row r="122" spans="1:11" ht="15">
      <c r="A122" s="9" t="s">
        <v>53</v>
      </c>
      <c r="B122" s="139">
        <f>'[19]ExportToCSV-4'!$K$9</f>
        <v>83</v>
      </c>
      <c r="C122" s="88"/>
      <c r="D122" s="41"/>
      <c r="E122" s="41"/>
      <c r="F122" s="41"/>
      <c r="G122" s="41"/>
      <c r="H122" s="28"/>
      <c r="I122" s="61">
        <f>SUM(B122:G122)</f>
        <v>83</v>
      </c>
      <c r="J122" s="142" t="s">
        <v>192</v>
      </c>
      <c r="K122" s="143">
        <f>I122+I125+I131+I135+I138+I142+I145+I148</f>
        <v>622</v>
      </c>
    </row>
    <row r="123" spans="1:11" ht="15">
      <c r="A123" s="9" t="s">
        <v>35</v>
      </c>
      <c r="B123" s="140">
        <f>'[19]ExportToCSV-4'!$G$9</f>
        <v>18</v>
      </c>
      <c r="C123" s="88"/>
      <c r="D123" s="41"/>
      <c r="E123" s="41"/>
      <c r="F123" s="41"/>
      <c r="G123" s="41"/>
      <c r="H123" s="28"/>
      <c r="I123" s="63">
        <f>SUM(B123:G123)</f>
        <v>18</v>
      </c>
      <c r="J123" s="142" t="s">
        <v>193</v>
      </c>
      <c r="K123" s="144">
        <f>I123+I126+I133+I136+I140+I146+I149</f>
        <v>111</v>
      </c>
    </row>
    <row r="124" spans="1:9" ht="15">
      <c r="A124" s="58" t="s">
        <v>189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139">
        <f>'[36]Coeur de ville st sever'!$M$11</f>
        <v>122</v>
      </c>
      <c r="C125" s="88"/>
      <c r="D125" s="41"/>
      <c r="E125" s="41"/>
      <c r="F125" s="41"/>
      <c r="G125" s="41"/>
      <c r="H125" s="28"/>
      <c r="I125" s="61">
        <f>SUM(B125:G125)</f>
        <v>122</v>
      </c>
    </row>
    <row r="126" spans="1:9" ht="15">
      <c r="A126" s="9" t="s">
        <v>35</v>
      </c>
      <c r="B126" s="140">
        <f>'[36]Coeur de ville st sever'!$G$15</f>
        <v>27</v>
      </c>
      <c r="C126" s="88"/>
      <c r="D126" s="41"/>
      <c r="E126" s="41"/>
      <c r="F126" s="41"/>
      <c r="G126" s="41"/>
      <c r="H126" s="28"/>
      <c r="I126" s="63">
        <f>SUM(B126:G126)</f>
        <v>27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88"/>
      <c r="C128" s="88"/>
      <c r="D128" s="41"/>
      <c r="E128" s="41"/>
      <c r="F128" s="41"/>
      <c r="G128" s="41"/>
      <c r="H128" s="28"/>
      <c r="I128" s="61">
        <f>SUM(C128:G128)</f>
        <v>0</v>
      </c>
    </row>
    <row r="129" spans="1:9" ht="15">
      <c r="A129" s="9" t="s">
        <v>35</v>
      </c>
      <c r="B129" s="88"/>
      <c r="C129" s="88"/>
      <c r="D129" s="41"/>
      <c r="E129" s="41"/>
      <c r="F129" s="41"/>
      <c r="G129" s="41"/>
      <c r="H129" s="28"/>
      <c r="I129" s="63">
        <f>SUM(B129:G129)</f>
        <v>0</v>
      </c>
    </row>
    <row r="130" spans="1:9" ht="15">
      <c r="A130" s="58" t="s">
        <v>158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139">
        <f>'[20]Juil Aout VG faites Mme Moitry'!$Q$21+'[21]ExportToCSV-5'!$L$12</f>
        <v>149</v>
      </c>
      <c r="C131" s="88"/>
      <c r="D131" s="41"/>
      <c r="E131" s="41"/>
      <c r="F131" s="41"/>
      <c r="G131" s="41"/>
      <c r="H131" s="28"/>
      <c r="I131" s="61">
        <f>SUM(B131:G131)</f>
        <v>149</v>
      </c>
    </row>
    <row r="132" spans="1:9" ht="15">
      <c r="A132" s="21" t="s">
        <v>55</v>
      </c>
      <c r="B132" s="141">
        <v>0</v>
      </c>
      <c r="C132" s="88"/>
      <c r="D132" s="41"/>
      <c r="E132" s="41"/>
      <c r="F132" s="41"/>
      <c r="G132" s="41"/>
      <c r="H132" s="28"/>
      <c r="I132" s="63">
        <f>SUM(B132:G132)</f>
        <v>0</v>
      </c>
    </row>
    <row r="133" spans="1:9" ht="15">
      <c r="A133" s="9" t="s">
        <v>35</v>
      </c>
      <c r="B133" s="140">
        <f>'[20]Juil Aout VG faites Mme Moitry'!$C$21+'[21]ExportToCSV-5'!$G$12</f>
        <v>35</v>
      </c>
      <c r="C133" s="88"/>
      <c r="D133" s="41"/>
      <c r="E133" s="41"/>
      <c r="F133" s="41"/>
      <c r="G133" s="41"/>
      <c r="H133" s="28"/>
      <c r="I133" s="63">
        <f>SUM(B133:G133)</f>
        <v>35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59">
        <f>'[8]Mois de Juillet '!$N$66</f>
        <v>144</v>
      </c>
      <c r="C135" s="88"/>
      <c r="D135" s="41"/>
      <c r="E135" s="41"/>
      <c r="F135" s="41"/>
      <c r="G135" s="41"/>
      <c r="H135" s="28"/>
      <c r="I135" s="61">
        <f>SUM(B135:G135)</f>
        <v>144</v>
      </c>
    </row>
    <row r="136" spans="1:9" ht="15">
      <c r="A136" s="9" t="s">
        <v>35</v>
      </c>
      <c r="B136" s="60">
        <f>'[8]Mois de Juillet '!$B$66</f>
        <v>18</v>
      </c>
      <c r="C136" s="88"/>
      <c r="D136" s="41"/>
      <c r="E136" s="41"/>
      <c r="F136" s="41"/>
      <c r="G136" s="41"/>
      <c r="H136" s="28"/>
      <c r="I136" s="63">
        <f>SUM(B136:G136)</f>
        <v>18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v>0</v>
      </c>
      <c r="C138" s="88"/>
      <c r="D138" s="41"/>
      <c r="E138" s="41"/>
      <c r="F138" s="41"/>
      <c r="G138" s="41"/>
      <c r="H138" s="28"/>
      <c r="I138" s="61">
        <f>SUM(B138:G138)</f>
        <v>0</v>
      </c>
    </row>
    <row r="139" spans="1:9" ht="15">
      <c r="A139" s="9" t="s">
        <v>35</v>
      </c>
      <c r="B139" s="54">
        <v>0</v>
      </c>
      <c r="C139" s="88"/>
      <c r="D139" s="41"/>
      <c r="E139" s="41"/>
      <c r="F139" s="41"/>
      <c r="G139" s="41"/>
      <c r="H139" s="28"/>
      <c r="I139" s="63">
        <f>SUM(B139:G139)</f>
        <v>0</v>
      </c>
    </row>
    <row r="140" spans="1:9" ht="15">
      <c r="A140" s="9" t="s">
        <v>142</v>
      </c>
      <c r="B140" s="55">
        <v>0</v>
      </c>
      <c r="C140" s="88"/>
      <c r="D140" s="41"/>
      <c r="E140" s="41"/>
      <c r="F140" s="41"/>
      <c r="G140" s="41"/>
      <c r="H140" s="28"/>
      <c r="I140" s="63">
        <f>SUM(B140:G140)</f>
        <v>0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88"/>
      <c r="C142" s="88"/>
      <c r="D142" s="41"/>
      <c r="E142" s="41"/>
      <c r="F142" s="41"/>
      <c r="G142" s="41"/>
      <c r="H142" s="28"/>
      <c r="I142" s="61">
        <f>SUM(B142:G142)</f>
        <v>0</v>
      </c>
    </row>
    <row r="143" spans="1:9" ht="15">
      <c r="A143" s="9" t="s">
        <v>35</v>
      </c>
      <c r="B143" s="88"/>
      <c r="C143" s="88"/>
      <c r="D143" s="41"/>
      <c r="E143" s="41"/>
      <c r="F143" s="41"/>
      <c r="G143" s="41"/>
      <c r="H143" s="28"/>
      <c r="I143" s="63">
        <f>SUM(B143:G143)</f>
        <v>0</v>
      </c>
    </row>
    <row r="144" spans="1:9" ht="15">
      <c r="A144" s="24" t="s">
        <v>185</v>
      </c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54">
        <f>'[9]Mois de Juillet '!$P$31</f>
        <v>9</v>
      </c>
      <c r="C145" s="41"/>
      <c r="D145" s="41"/>
      <c r="E145" s="41"/>
      <c r="F145" s="41"/>
      <c r="G145" s="41"/>
      <c r="H145" s="28"/>
      <c r="I145" s="61">
        <f>SUM(B145:G145)</f>
        <v>9</v>
      </c>
    </row>
    <row r="146" spans="1:9" ht="15">
      <c r="A146" s="21" t="s">
        <v>35</v>
      </c>
      <c r="B146" s="84">
        <f>'[9]Mois de Juillet '!$B$31</f>
        <v>2</v>
      </c>
      <c r="C146" s="41"/>
      <c r="D146" s="41"/>
      <c r="E146" s="41"/>
      <c r="F146" s="41"/>
      <c r="G146" s="41"/>
      <c r="H146" s="28"/>
      <c r="I146" s="63">
        <f>SUM(B146:G146)</f>
        <v>2</v>
      </c>
    </row>
    <row r="147" spans="1:9" ht="15">
      <c r="A147" s="146" t="s">
        <v>196</v>
      </c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f>'[24]Mois de Juillet '!$P$38</f>
        <v>115</v>
      </c>
      <c r="C148" s="41"/>
      <c r="D148" s="41"/>
      <c r="E148" s="41"/>
      <c r="F148" s="41"/>
      <c r="G148" s="41"/>
      <c r="H148" s="28"/>
      <c r="I148" s="61">
        <f>SUM(B148:G148)</f>
        <v>115</v>
      </c>
    </row>
    <row r="149" spans="1:9" ht="13.5" customHeight="1">
      <c r="A149" s="9" t="s">
        <v>35</v>
      </c>
      <c r="B149" s="82">
        <f>'[24]Mois de Juillet '!$B$38</f>
        <v>11</v>
      </c>
      <c r="C149" s="41"/>
      <c r="D149" s="41"/>
      <c r="E149" s="41"/>
      <c r="F149" s="41"/>
      <c r="G149" s="41"/>
      <c r="H149" s="28"/>
      <c r="I149" s="63">
        <f>SUM(B149:G149)</f>
        <v>11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v>0</v>
      </c>
      <c r="C151" s="41"/>
      <c r="D151" s="41"/>
      <c r="E151" s="41"/>
      <c r="F151" s="41"/>
      <c r="G151" s="41"/>
      <c r="H151" s="28"/>
      <c r="I151" s="61">
        <f>SUM(B151:G151)</f>
        <v>0</v>
      </c>
    </row>
    <row r="152" spans="1:10" ht="13.5" customHeight="1">
      <c r="A152" s="9" t="s">
        <v>35</v>
      </c>
      <c r="B152" s="82">
        <v>0</v>
      </c>
      <c r="C152" s="41"/>
      <c r="D152" s="41"/>
      <c r="E152" s="41"/>
      <c r="F152" s="41"/>
      <c r="G152" s="41"/>
      <c r="H152" s="28"/>
      <c r="I152" s="63">
        <f>SUM(B152:G152)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v>0</v>
      </c>
      <c r="C154" s="41"/>
      <c r="D154" s="41"/>
      <c r="E154" s="41"/>
      <c r="F154" s="41"/>
      <c r="G154" s="41"/>
      <c r="H154" s="28"/>
      <c r="I154" s="61">
        <f>SUM(B154:G154)</f>
        <v>0</v>
      </c>
    </row>
    <row r="155" spans="1:9" ht="13.5" customHeight="1">
      <c r="A155" s="9" t="s">
        <v>120</v>
      </c>
      <c r="B155" s="48">
        <v>0</v>
      </c>
      <c r="C155" s="41"/>
      <c r="D155" s="41"/>
      <c r="E155" s="41"/>
      <c r="F155" s="41"/>
      <c r="G155" s="41"/>
      <c r="H155" s="28"/>
      <c r="I155" s="63">
        <f>SUM(B155:G155)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v>0</v>
      </c>
      <c r="C157" s="41"/>
      <c r="D157" s="41"/>
      <c r="E157" s="41"/>
      <c r="F157" s="41"/>
      <c r="G157" s="41"/>
      <c r="H157" s="28"/>
      <c r="I157" s="61">
        <f>SUM(B157:G157)</f>
        <v>0</v>
      </c>
    </row>
    <row r="158" spans="1:9" ht="13.5" customHeight="1">
      <c r="A158" s="9" t="s">
        <v>120</v>
      </c>
      <c r="B158" s="48">
        <v>0</v>
      </c>
      <c r="C158" s="41"/>
      <c r="D158" s="41"/>
      <c r="E158" s="41"/>
      <c r="F158" s="41"/>
      <c r="G158" s="41"/>
      <c r="H158" s="28"/>
      <c r="I158" s="63">
        <f>SUM(B158:G158)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106" t="s">
        <v>117</v>
      </c>
      <c r="B160" s="106"/>
      <c r="C160" s="106"/>
      <c r="D160" s="106"/>
      <c r="E160" s="106"/>
      <c r="F160" s="106"/>
      <c r="G160" s="106"/>
      <c r="H160" s="151"/>
      <c r="I160" s="106"/>
    </row>
    <row r="161" spans="1:9" ht="15">
      <c r="A161" s="9" t="s">
        <v>53</v>
      </c>
      <c r="B161" s="23">
        <f>'[10]VG a la carte'!$AO$19</f>
        <v>67.5</v>
      </c>
      <c r="C161" s="41"/>
      <c r="D161" s="41"/>
      <c r="E161" s="41"/>
      <c r="F161" s="41"/>
      <c r="G161" s="42"/>
      <c r="H161" s="28"/>
      <c r="I161" s="92">
        <f>SUM(B161:G161)</f>
        <v>67.5</v>
      </c>
    </row>
    <row r="162" spans="1:9" ht="15">
      <c r="A162" s="9" t="s">
        <v>55</v>
      </c>
      <c r="B162" s="23">
        <f>'[10]VG a la carte'!$AP$19</f>
        <v>67.5</v>
      </c>
      <c r="C162" s="43"/>
      <c r="D162" s="43"/>
      <c r="E162" s="44"/>
      <c r="F162" s="43"/>
      <c r="G162" s="44"/>
      <c r="H162" s="28"/>
      <c r="I162" s="92">
        <f>SUM(B162:G162)</f>
        <v>67.5</v>
      </c>
    </row>
    <row r="163" spans="1:9" ht="15">
      <c r="A163" s="9" t="s">
        <v>56</v>
      </c>
      <c r="B163" s="23">
        <v>0</v>
      </c>
      <c r="C163" s="41"/>
      <c r="D163" s="41"/>
      <c r="E163" s="41"/>
      <c r="F163" s="41"/>
      <c r="G163" s="42"/>
      <c r="H163" s="28"/>
      <c r="I163" s="92">
        <f>SUM(B163:G163)</f>
        <v>0</v>
      </c>
    </row>
    <row r="164" spans="1:9" ht="15">
      <c r="A164" s="9" t="s">
        <v>35</v>
      </c>
      <c r="B164" s="36">
        <f>'[10]VG a la carte'!$B$19</f>
        <v>15</v>
      </c>
      <c r="C164" s="41"/>
      <c r="D164" s="41"/>
      <c r="E164" s="41"/>
      <c r="F164" s="41"/>
      <c r="G164" s="42"/>
      <c r="H164" s="28"/>
      <c r="I164" s="37">
        <f>SUM(B164:G164)</f>
        <v>15</v>
      </c>
    </row>
    <row r="165" spans="1:9" ht="15">
      <c r="A165" s="106" t="s">
        <v>118</v>
      </c>
      <c r="B165" s="106"/>
      <c r="C165" s="106"/>
      <c r="D165" s="106"/>
      <c r="E165" s="106"/>
      <c r="F165" s="106"/>
      <c r="G165" s="106"/>
      <c r="H165" s="151"/>
      <c r="I165" s="106"/>
    </row>
    <row r="166" spans="1:9" ht="15">
      <c r="A166" s="10" t="s">
        <v>58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54">
        <f>'[11]Saison'!$N$113</f>
        <v>822</v>
      </c>
      <c r="C167" s="20"/>
      <c r="D167" s="20"/>
      <c r="E167" s="20"/>
      <c r="F167" s="20"/>
      <c r="G167" s="20"/>
      <c r="H167" s="20"/>
      <c r="I167" s="34">
        <f>SUM(B167:G167)</f>
        <v>822</v>
      </c>
    </row>
    <row r="168" spans="1:9" ht="15">
      <c r="A168" s="9" t="s">
        <v>35</v>
      </c>
      <c r="B168" s="55">
        <f>'[11]Saison'!$C$113</f>
        <v>252</v>
      </c>
      <c r="C168" s="20"/>
      <c r="D168" s="20"/>
      <c r="E168" s="20"/>
      <c r="F168" s="20"/>
      <c r="G168" s="20"/>
      <c r="H168" s="28"/>
      <c r="I168" s="37">
        <f>SUM(B168:G168)</f>
        <v>252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141">
        <v>0</v>
      </c>
      <c r="C170" s="20"/>
      <c r="D170" s="20"/>
      <c r="E170" s="20"/>
      <c r="F170" s="20"/>
      <c r="G170" s="20"/>
      <c r="H170" s="20"/>
      <c r="I170" s="34">
        <f>SUM(B170:G170)</f>
        <v>0</v>
      </c>
    </row>
    <row r="171" spans="1:9" ht="15">
      <c r="A171" s="9" t="s">
        <v>35</v>
      </c>
      <c r="B171" s="99">
        <v>325</v>
      </c>
      <c r="C171" s="20"/>
      <c r="D171" s="20"/>
      <c r="E171" s="20"/>
      <c r="F171" s="20"/>
      <c r="G171" s="20"/>
      <c r="H171" s="28"/>
      <c r="I171" s="37">
        <f>SUM(B171:G171)</f>
        <v>325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54">
        <f>'[12]Saison'!$N$146</f>
        <v>1039</v>
      </c>
      <c r="C173" s="20"/>
      <c r="D173" s="20"/>
      <c r="E173" s="20"/>
      <c r="F173" s="20"/>
      <c r="G173" s="20"/>
      <c r="H173" s="20"/>
      <c r="I173" s="34">
        <f>SUM(B173:G173)</f>
        <v>1039</v>
      </c>
    </row>
    <row r="174" spans="1:9" ht="15">
      <c r="A174" s="9" t="s">
        <v>35</v>
      </c>
      <c r="B174" s="55">
        <f>'[12]Saison'!$B$146</f>
        <v>292</v>
      </c>
      <c r="C174" s="20"/>
      <c r="D174" s="20"/>
      <c r="E174" s="20"/>
      <c r="F174" s="20"/>
      <c r="G174" s="20"/>
      <c r="H174" s="28"/>
      <c r="I174" s="37">
        <f>SUM(B174:G174)</f>
        <v>292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54">
        <f>'[13]29 juillet'!$P$18</f>
        <v>85</v>
      </c>
      <c r="C176" s="20"/>
      <c r="D176" s="20"/>
      <c r="E176" s="20"/>
      <c r="F176" s="20"/>
      <c r="G176" s="20"/>
      <c r="H176" s="20"/>
      <c r="I176" s="34">
        <f>SUM(B176:G176)</f>
        <v>85</v>
      </c>
    </row>
    <row r="177" spans="1:9" ht="15">
      <c r="A177" s="9" t="s">
        <v>35</v>
      </c>
      <c r="B177" s="55">
        <f>'[13]29 juillet'!$B$18</f>
        <v>13</v>
      </c>
      <c r="C177" s="20"/>
      <c r="D177" s="20"/>
      <c r="E177" s="20"/>
      <c r="F177" s="20"/>
      <c r="G177" s="20"/>
      <c r="H177" s="28"/>
      <c r="I177" s="37">
        <f>SUM(B177:G177)</f>
        <v>13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125</v>
      </c>
      <c r="B179" s="102"/>
      <c r="C179" s="102"/>
      <c r="D179" s="102"/>
      <c r="E179" s="102"/>
      <c r="F179" s="102"/>
      <c r="G179" s="102"/>
      <c r="H179" s="102"/>
      <c r="I179" s="103"/>
    </row>
    <row r="180" spans="1:9" ht="30">
      <c r="A180" s="9" t="s">
        <v>135</v>
      </c>
      <c r="B180" s="99">
        <v>47</v>
      </c>
      <c r="C180" s="20"/>
      <c r="D180" s="20"/>
      <c r="E180" s="20"/>
      <c r="F180" s="20"/>
      <c r="G180" s="20"/>
      <c r="H180" s="20"/>
      <c r="I180" s="64">
        <f>SUM(B180)</f>
        <v>47</v>
      </c>
    </row>
    <row r="181" spans="1:9" ht="15">
      <c r="A181" s="9" t="s">
        <v>164</v>
      </c>
      <c r="B181" s="100">
        <f>B180*4</f>
        <v>188</v>
      </c>
      <c r="C181" s="20"/>
      <c r="D181" s="20"/>
      <c r="E181" s="20"/>
      <c r="F181" s="20"/>
      <c r="G181" s="20"/>
      <c r="H181" s="20"/>
      <c r="I181" s="101">
        <f aca="true" t="shared" si="11" ref="I181:I189">SUM(B181)</f>
        <v>188</v>
      </c>
    </row>
    <row r="182" spans="1:9" ht="15">
      <c r="A182" s="9" t="s">
        <v>136</v>
      </c>
      <c r="B182" s="99">
        <v>73</v>
      </c>
      <c r="C182" s="20"/>
      <c r="D182" s="20"/>
      <c r="E182" s="20"/>
      <c r="F182" s="20"/>
      <c r="G182" s="20"/>
      <c r="H182" s="20"/>
      <c r="I182" s="64">
        <f t="shared" si="11"/>
        <v>73</v>
      </c>
    </row>
    <row r="183" spans="1:9" ht="15">
      <c r="A183" s="9" t="s">
        <v>164</v>
      </c>
      <c r="B183" s="100">
        <f>B182*4</f>
        <v>292</v>
      </c>
      <c r="C183" s="20"/>
      <c r="D183" s="20"/>
      <c r="E183" s="20"/>
      <c r="F183" s="20"/>
      <c r="G183" s="20"/>
      <c r="H183" s="20"/>
      <c r="I183" s="101">
        <f t="shared" si="11"/>
        <v>292</v>
      </c>
    </row>
    <row r="184" spans="1:9" ht="15">
      <c r="A184" s="9" t="s">
        <v>137</v>
      </c>
      <c r="B184" s="99">
        <v>61</v>
      </c>
      <c r="C184" s="20"/>
      <c r="D184" s="20"/>
      <c r="E184" s="20"/>
      <c r="F184" s="20"/>
      <c r="G184" s="20"/>
      <c r="H184" s="20"/>
      <c r="I184" s="64">
        <f t="shared" si="11"/>
        <v>61</v>
      </c>
    </row>
    <row r="185" spans="1:9" ht="15">
      <c r="A185" s="9" t="s">
        <v>164</v>
      </c>
      <c r="B185" s="100">
        <f>B184*4</f>
        <v>244</v>
      </c>
      <c r="C185" s="20"/>
      <c r="D185" s="20"/>
      <c r="E185" s="20"/>
      <c r="F185" s="20"/>
      <c r="G185" s="20"/>
      <c r="H185" s="20"/>
      <c r="I185" s="101">
        <f t="shared" si="11"/>
        <v>244</v>
      </c>
    </row>
    <row r="186" spans="1:9" ht="15">
      <c r="A186" s="9" t="s">
        <v>138</v>
      </c>
      <c r="B186" s="99">
        <v>93</v>
      </c>
      <c r="C186" s="20"/>
      <c r="D186" s="20"/>
      <c r="E186" s="20"/>
      <c r="F186" s="20"/>
      <c r="G186" s="20"/>
      <c r="H186" s="20"/>
      <c r="I186" s="64">
        <f t="shared" si="11"/>
        <v>93</v>
      </c>
    </row>
    <row r="187" spans="1:9" ht="15">
      <c r="A187" s="9" t="s">
        <v>164</v>
      </c>
      <c r="B187" s="99">
        <f>B186*4</f>
        <v>372</v>
      </c>
      <c r="C187" s="20"/>
      <c r="D187" s="20"/>
      <c r="E187" s="20"/>
      <c r="F187" s="20"/>
      <c r="G187" s="20"/>
      <c r="H187" s="20"/>
      <c r="I187" s="64">
        <f t="shared" si="11"/>
        <v>372</v>
      </c>
    </row>
    <row r="188" spans="1:9" ht="15">
      <c r="A188" s="9" t="s">
        <v>163</v>
      </c>
      <c r="B188" s="99">
        <v>201</v>
      </c>
      <c r="C188" s="20"/>
      <c r="D188" s="20"/>
      <c r="E188" s="20"/>
      <c r="F188" s="20"/>
      <c r="G188" s="20"/>
      <c r="H188" s="20"/>
      <c r="I188" s="64">
        <f t="shared" si="11"/>
        <v>201</v>
      </c>
    </row>
    <row r="189" spans="1:9" ht="15">
      <c r="A189" s="9" t="s">
        <v>164</v>
      </c>
      <c r="B189" s="99">
        <f>B188*4</f>
        <v>804</v>
      </c>
      <c r="C189" s="20"/>
      <c r="D189" s="20"/>
      <c r="E189" s="20"/>
      <c r="F189" s="20"/>
      <c r="G189" s="20"/>
      <c r="H189" s="20"/>
      <c r="I189" s="64">
        <f t="shared" si="11"/>
        <v>804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49">
        <f>'[7]Pèlerins'!$H$175</f>
        <v>39</v>
      </c>
      <c r="C192" s="16"/>
      <c r="D192" s="16"/>
      <c r="E192" s="16"/>
      <c r="F192" s="16"/>
      <c r="G192" s="16"/>
      <c r="H192" s="16"/>
      <c r="I192" s="67">
        <f>SUM(B192)</f>
        <v>39</v>
      </c>
      <c r="J192" s="50"/>
    </row>
    <row r="193" spans="1:9" ht="15.75" customHeight="1">
      <c r="A193" s="21" t="s">
        <v>113</v>
      </c>
      <c r="B193" s="49">
        <v>0</v>
      </c>
      <c r="C193" s="16"/>
      <c r="D193" s="16"/>
      <c r="E193" s="16"/>
      <c r="F193" s="16"/>
      <c r="G193" s="16"/>
      <c r="H193" s="16"/>
      <c r="I193" s="67">
        <f>SUM(B193)</f>
        <v>0</v>
      </c>
    </row>
    <row r="194" spans="1:9" ht="15.75" customHeight="1">
      <c r="A194" s="9" t="s">
        <v>127</v>
      </c>
      <c r="B194" s="51">
        <f>SUM(B192*13)</f>
        <v>507</v>
      </c>
      <c r="C194" s="33"/>
      <c r="D194" s="33"/>
      <c r="E194" s="33"/>
      <c r="F194" s="33"/>
      <c r="G194" s="33"/>
      <c r="H194" s="33"/>
      <c r="I194" s="71">
        <f>B194</f>
        <v>507</v>
      </c>
    </row>
    <row r="195" spans="1:9" ht="15.75" customHeight="1">
      <c r="A195" s="9" t="s">
        <v>187</v>
      </c>
      <c r="B195" s="51">
        <f>SUM(B192*12.6*5%)</f>
        <v>24.57</v>
      </c>
      <c r="C195" s="33"/>
      <c r="D195" s="33"/>
      <c r="E195" s="33"/>
      <c r="F195" s="33"/>
      <c r="G195" s="33"/>
      <c r="H195" s="33"/>
      <c r="I195" s="71">
        <f>B195</f>
        <v>24.57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23">
        <f>'[38]Ventes St Sever'!$S$298+'[38]Ventes Musée'!$G$77</f>
        <v>1735.69</v>
      </c>
      <c r="C198" s="23">
        <f>'[5]Ventes Hagetmau'!$R$108+'[5]Ventes Crypte'!$E$19</f>
        <v>148.5</v>
      </c>
      <c r="D198" s="23">
        <f>'[5]Ventes Amou'!$R$182</f>
        <v>368.29999999999995</v>
      </c>
      <c r="E198" s="33"/>
      <c r="F198" s="54">
        <f>'[5]Ventes Samadet'!$G$86</f>
        <v>259.5</v>
      </c>
      <c r="G198" s="33"/>
      <c r="H198" s="33"/>
      <c r="I198" s="34">
        <f>SUM(B198:G198)</f>
        <v>2511.99</v>
      </c>
    </row>
    <row r="199" spans="1:9" ht="15">
      <c r="A199" s="6" t="s">
        <v>54</v>
      </c>
      <c r="B199" s="19">
        <f>'[38]Ventes St Sever'!$R$298+'[38]Ventes Musée'!$G$76</f>
        <v>363</v>
      </c>
      <c r="C199" s="76">
        <f>'[5]Ventes Hagetmau'!$Q$108+'[5]Ventes Crypte'!$D$19</f>
        <v>44</v>
      </c>
      <c r="D199" s="76">
        <f>'[5]Ventes Amou'!$Q$182</f>
        <v>77</v>
      </c>
      <c r="E199" s="33"/>
      <c r="F199" s="133">
        <f>'[5]Ventes Samadet'!$F$86</f>
        <v>40</v>
      </c>
      <c r="G199" s="33"/>
      <c r="H199" s="33"/>
      <c r="I199" s="74">
        <f>SUM(B199:G199)</f>
        <v>524</v>
      </c>
    </row>
    <row r="200" spans="1:11" ht="15">
      <c r="A200" s="164" t="s">
        <v>60</v>
      </c>
      <c r="B200" s="164"/>
      <c r="C200" s="164"/>
      <c r="D200" s="164"/>
      <c r="E200" s="164"/>
      <c r="F200" s="164"/>
      <c r="G200" s="164"/>
      <c r="H200" s="164"/>
      <c r="I200" s="164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f>'[14]14 juillet'!$L$37</f>
        <v>154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153"/>
      <c r="I202" s="97">
        <f>SUM(B202:G202)</f>
        <v>154</v>
      </c>
      <c r="J202" s="72"/>
      <c r="K202" s="77"/>
    </row>
    <row r="203" spans="1:11" ht="15">
      <c r="A203" s="9" t="s">
        <v>121</v>
      </c>
      <c r="B203" s="141">
        <f>'[7]Nuits Musicales'!$E$5</f>
        <v>6.6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/>
      <c r="I203" s="73">
        <f>SUM(B203:G203)</f>
        <v>6.6</v>
      </c>
      <c r="J203" s="72"/>
      <c r="K203" s="77"/>
    </row>
    <row r="204" spans="1:9" ht="15">
      <c r="A204" s="9" t="s">
        <v>35</v>
      </c>
      <c r="B204" s="55">
        <f>'[14]14 juillet'!$B$37</f>
        <v>11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/>
      <c r="I204" s="64">
        <f>SUM(B204:G204)</f>
        <v>11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/>
      <c r="I206" s="73">
        <f aca="true" t="shared" si="12" ref="I206:I212">SUM(B206:G206)</f>
        <v>0</v>
      </c>
    </row>
    <row r="207" spans="1:9" ht="15">
      <c r="A207" s="9" t="s">
        <v>62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/>
      <c r="I207" s="73">
        <f t="shared" si="12"/>
        <v>0</v>
      </c>
    </row>
    <row r="208" spans="1:9" ht="15">
      <c r="A208" s="9" t="s">
        <v>63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/>
      <c r="I208" s="73">
        <f t="shared" si="12"/>
        <v>0</v>
      </c>
    </row>
    <row r="209" spans="1:9" ht="15">
      <c r="A209" s="9" t="s">
        <v>65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/>
      <c r="I209" s="73">
        <f t="shared" si="12"/>
        <v>0</v>
      </c>
    </row>
    <row r="210" spans="1:9" ht="15">
      <c r="A210" s="9" t="s">
        <v>148</v>
      </c>
      <c r="B210" s="54">
        <v>0</v>
      </c>
      <c r="C210" s="54">
        <v>0</v>
      </c>
      <c r="D210" s="54">
        <f>'[17]ExportToCSV-1'!$J$15</f>
        <v>218</v>
      </c>
      <c r="E210" s="54">
        <v>0</v>
      </c>
      <c r="F210" s="54">
        <v>0</v>
      </c>
      <c r="G210" s="54">
        <v>0</v>
      </c>
      <c r="H210" s="54"/>
      <c r="I210" s="73">
        <f t="shared" si="12"/>
        <v>218</v>
      </c>
    </row>
    <row r="211" spans="1:9" ht="15">
      <c r="A211" s="9" t="s">
        <v>149</v>
      </c>
      <c r="B211" s="54">
        <v>0</v>
      </c>
      <c r="C211" s="54">
        <v>0</v>
      </c>
      <c r="D211" s="54">
        <f>'[18]ExportToCSV-2'!$L$8</f>
        <v>190</v>
      </c>
      <c r="E211" s="54">
        <v>0</v>
      </c>
      <c r="F211" s="54">
        <v>0</v>
      </c>
      <c r="G211" s="54">
        <v>0</v>
      </c>
      <c r="H211" s="54"/>
      <c r="I211" s="73">
        <f t="shared" si="12"/>
        <v>190</v>
      </c>
    </row>
    <row r="212" spans="1:9" ht="15">
      <c r="A212" s="9" t="s">
        <v>157</v>
      </c>
      <c r="B212" s="54">
        <v>0</v>
      </c>
      <c r="C212" s="54">
        <v>0</v>
      </c>
      <c r="D212" s="54">
        <f>'[22]ExportToCSV-6'!$J$3</f>
        <v>30</v>
      </c>
      <c r="E212" s="54">
        <v>0</v>
      </c>
      <c r="F212" s="54">
        <v>0</v>
      </c>
      <c r="G212" s="54">
        <v>0</v>
      </c>
      <c r="H212" s="54"/>
      <c r="I212" s="73">
        <f t="shared" si="12"/>
        <v>30</v>
      </c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 aca="true" t="shared" si="13" ref="B218:G218">SUM(B206:B217)</f>
        <v>0</v>
      </c>
      <c r="C218" s="73">
        <f t="shared" si="13"/>
        <v>0</v>
      </c>
      <c r="D218" s="73">
        <f t="shared" si="13"/>
        <v>438</v>
      </c>
      <c r="E218" s="73">
        <f t="shared" si="13"/>
        <v>0</v>
      </c>
      <c r="F218" s="73">
        <f t="shared" si="13"/>
        <v>0</v>
      </c>
      <c r="G218" s="73">
        <f t="shared" si="13"/>
        <v>0</v>
      </c>
      <c r="H218" s="73"/>
      <c r="I218" s="73">
        <f>SUM(B218:G218)</f>
        <v>438</v>
      </c>
    </row>
    <row r="219" spans="1:9" ht="15">
      <c r="A219" s="6" t="s">
        <v>55</v>
      </c>
      <c r="B219" s="73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/>
      <c r="I219" s="73">
        <f>SUM(B219:G219)</f>
        <v>0</v>
      </c>
    </row>
    <row r="220" spans="1:9" ht="15">
      <c r="A220" s="6" t="s">
        <v>69</v>
      </c>
      <c r="B220" s="147">
        <v>0</v>
      </c>
      <c r="C220" s="64">
        <v>0</v>
      </c>
      <c r="D220" s="64">
        <f>'[17]ExportToCSV-1'!$G$15+'[18]ExportToCSV-2'!$G$8+'[22]ExportToCSV-6'!$G$3</f>
        <v>62</v>
      </c>
      <c r="E220" s="64">
        <v>0</v>
      </c>
      <c r="F220" s="64">
        <v>0</v>
      </c>
      <c r="G220" s="64">
        <v>0</v>
      </c>
      <c r="H220" s="64"/>
      <c r="I220" s="64">
        <f>SUM(B220:G220)</f>
        <v>62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f>'[1]Saint-Sever'!$U$23</f>
        <v>133</v>
      </c>
      <c r="C222" s="73">
        <v>0</v>
      </c>
      <c r="D222" s="73">
        <f>'[1]Amou'!$W$64</f>
        <v>25</v>
      </c>
      <c r="E222" s="33"/>
      <c r="F222" s="33"/>
      <c r="G222" s="33"/>
      <c r="H222" s="33"/>
      <c r="I222" s="73">
        <f>SUM(B222:G222)</f>
        <v>158</v>
      </c>
    </row>
    <row r="223" spans="1:9" ht="15">
      <c r="A223" s="6" t="s">
        <v>55</v>
      </c>
      <c r="B223" s="73">
        <f>'[1]Saint-Sever'!$W$23</f>
        <v>4.199999999999999</v>
      </c>
      <c r="C223" s="73">
        <v>0</v>
      </c>
      <c r="D223" s="73">
        <f>'[1]Amou'!$X$64</f>
        <v>1.7999999999999998</v>
      </c>
      <c r="E223" s="33"/>
      <c r="F223" s="33"/>
      <c r="G223" s="33"/>
      <c r="H223" s="33"/>
      <c r="I223" s="73">
        <f>SUM(B223:G223)</f>
        <v>5.999999999999999</v>
      </c>
    </row>
    <row r="224" spans="1:9" ht="15">
      <c r="A224" s="6" t="s">
        <v>69</v>
      </c>
      <c r="B224" s="64">
        <f>'[1]Saint-Sever'!$O$23+'[1]Saint-Sever'!$I$23+'[1]Saint-Sever'!$C$23</f>
        <v>4</v>
      </c>
      <c r="C224" s="64">
        <v>0</v>
      </c>
      <c r="D224" s="64">
        <f>'[1]Amou'!$Q$64+'[1]Amou'!$M$64</f>
        <v>3</v>
      </c>
      <c r="E224" s="20"/>
      <c r="F224" s="20"/>
      <c r="G224" s="20"/>
      <c r="H224" s="20"/>
      <c r="I224" s="64">
        <f>SUM(B224:G224)</f>
        <v>7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/>
      <c r="I226" s="73">
        <f aca="true" t="shared" si="14" ref="I226:I250">SUM(B226:G226)</f>
        <v>0</v>
      </c>
    </row>
    <row r="227" spans="1:9" ht="15">
      <c r="A227" s="9" t="s">
        <v>161</v>
      </c>
      <c r="B227" s="54">
        <v>0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/>
      <c r="I227" s="73">
        <f t="shared" si="14"/>
        <v>0</v>
      </c>
    </row>
    <row r="228" spans="1:9" ht="15">
      <c r="A228" s="9" t="s">
        <v>162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/>
      <c r="I228" s="73">
        <f t="shared" si="14"/>
        <v>0</v>
      </c>
    </row>
    <row r="229" spans="1:9" ht="15">
      <c r="A229" s="9" t="s">
        <v>199</v>
      </c>
      <c r="B229" s="5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/>
      <c r="I229" s="73">
        <f t="shared" si="14"/>
        <v>0</v>
      </c>
    </row>
    <row r="230" spans="1:9" ht="15">
      <c r="A230" s="9" t="s">
        <v>191</v>
      </c>
      <c r="B230" s="54">
        <f>'[7]Musiques vivantes Landes'!$C$16</f>
        <v>750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/>
      <c r="I230" s="73">
        <f t="shared" si="14"/>
        <v>750</v>
      </c>
    </row>
    <row r="231" spans="1:9" ht="15">
      <c r="A231" s="9" t="s">
        <v>190</v>
      </c>
      <c r="B231" s="54"/>
      <c r="C231" s="54">
        <v>0</v>
      </c>
      <c r="D231" s="54">
        <v>180</v>
      </c>
      <c r="E231" s="54">
        <v>0</v>
      </c>
      <c r="F231" s="54">
        <v>0</v>
      </c>
      <c r="G231" s="54">
        <v>0</v>
      </c>
      <c r="H231" s="54"/>
      <c r="I231" s="73">
        <f t="shared" si="14"/>
        <v>180</v>
      </c>
    </row>
    <row r="232" spans="1:9" ht="15">
      <c r="A232" s="9"/>
      <c r="B232" s="54"/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/>
      <c r="I232" s="73">
        <f t="shared" si="14"/>
        <v>0</v>
      </c>
    </row>
    <row r="233" spans="1:9" ht="15">
      <c r="A233" s="9"/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/>
      <c r="I233" s="73">
        <f t="shared" si="14"/>
        <v>0</v>
      </c>
    </row>
    <row r="234" spans="1:9" ht="15">
      <c r="A234" s="9"/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/>
      <c r="I234" s="73">
        <f t="shared" si="14"/>
        <v>0</v>
      </c>
    </row>
    <row r="235" spans="1:9" ht="15">
      <c r="A235" s="9"/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/>
      <c r="I235" s="73">
        <f t="shared" si="14"/>
        <v>0</v>
      </c>
    </row>
    <row r="236" spans="1:9" ht="15">
      <c r="A236" s="9"/>
      <c r="B236" s="54">
        <v>0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/>
      <c r="I236" s="73">
        <f t="shared" si="14"/>
        <v>0</v>
      </c>
    </row>
    <row r="237" spans="1:9" ht="15">
      <c r="A237" s="9"/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/>
      <c r="I237" s="73">
        <f t="shared" si="14"/>
        <v>0</v>
      </c>
    </row>
    <row r="238" spans="1:9" ht="15">
      <c r="A238" s="9"/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/>
      <c r="I238" s="73">
        <f t="shared" si="14"/>
        <v>0</v>
      </c>
    </row>
    <row r="239" spans="1:9" ht="15">
      <c r="A239" s="9"/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/>
      <c r="I239" s="73">
        <f t="shared" si="14"/>
        <v>0</v>
      </c>
    </row>
    <row r="240" spans="1:9" ht="15">
      <c r="A240" s="9"/>
      <c r="B240" s="54">
        <v>0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/>
      <c r="I240" s="73">
        <f t="shared" si="14"/>
        <v>0</v>
      </c>
    </row>
    <row r="241" spans="1:9" ht="15">
      <c r="A241" s="9"/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/>
      <c r="I241" s="73">
        <f t="shared" si="14"/>
        <v>0</v>
      </c>
    </row>
    <row r="242" spans="1:9" ht="15">
      <c r="A242" s="9"/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/>
      <c r="I242" s="73">
        <f t="shared" si="14"/>
        <v>0</v>
      </c>
    </row>
    <row r="243" spans="1:9" ht="15">
      <c r="A243" s="9"/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/>
      <c r="I243" s="73">
        <f t="shared" si="14"/>
        <v>0</v>
      </c>
    </row>
    <row r="244" spans="1:9" ht="15">
      <c r="A244" s="9"/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/>
      <c r="I244" s="73">
        <f t="shared" si="14"/>
        <v>0</v>
      </c>
    </row>
    <row r="245" spans="1:9" ht="15">
      <c r="A245" s="9"/>
      <c r="B245" s="54">
        <v>0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/>
      <c r="I245" s="73">
        <f t="shared" si="14"/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f>SUM(B226:B245)</f>
        <v>750</v>
      </c>
      <c r="C248" s="73">
        <v>0</v>
      </c>
      <c r="D248" s="73">
        <v>0</v>
      </c>
      <c r="E248" s="73">
        <v>0</v>
      </c>
      <c r="F248" s="73">
        <v>0</v>
      </c>
      <c r="G248" s="73">
        <v>0</v>
      </c>
      <c r="H248" s="73"/>
      <c r="I248" s="73">
        <f t="shared" si="14"/>
        <v>750</v>
      </c>
    </row>
    <row r="249" spans="1:9" ht="15">
      <c r="A249" s="6" t="s">
        <v>55</v>
      </c>
      <c r="B249" s="73">
        <v>0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/>
      <c r="I249" s="73">
        <f t="shared" si="14"/>
        <v>0</v>
      </c>
    </row>
    <row r="250" spans="1:9" ht="15">
      <c r="A250" s="6" t="s">
        <v>69</v>
      </c>
      <c r="B250" s="147">
        <f>'[7]Musiques vivantes Landes'!$C$15</f>
        <v>39</v>
      </c>
      <c r="C250" s="64">
        <v>0</v>
      </c>
      <c r="D250" s="64">
        <v>12</v>
      </c>
      <c r="E250" s="64">
        <v>0</v>
      </c>
      <c r="F250" s="64">
        <v>0</v>
      </c>
      <c r="G250" s="64">
        <v>0</v>
      </c>
      <c r="H250" s="64"/>
      <c r="I250" s="64">
        <f t="shared" si="14"/>
        <v>51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v>0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/>
      <c r="I252" s="73">
        <f aca="true" t="shared" si="15" ref="I252:I262">SUM(B252:G252)</f>
        <v>0</v>
      </c>
    </row>
    <row r="253" spans="1:9" ht="15">
      <c r="A253" s="9"/>
      <c r="B253" s="54">
        <v>0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/>
      <c r="I253" s="73">
        <f t="shared" si="15"/>
        <v>0</v>
      </c>
    </row>
    <row r="254" spans="1:9" ht="15">
      <c r="A254" s="9"/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/>
      <c r="I254" s="73">
        <f t="shared" si="15"/>
        <v>0</v>
      </c>
    </row>
    <row r="255" spans="1:9" ht="15">
      <c r="A255" s="9"/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/>
      <c r="I255" s="73">
        <f t="shared" si="15"/>
        <v>0</v>
      </c>
    </row>
    <row r="256" spans="1:9" ht="15">
      <c r="A256" s="9"/>
      <c r="B256" s="54">
        <v>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/>
      <c r="I256" s="73">
        <f t="shared" si="15"/>
        <v>0</v>
      </c>
    </row>
    <row r="257" spans="1:9" ht="15">
      <c r="A257" s="9"/>
      <c r="B257" s="54">
        <v>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/>
      <c r="I257" s="73">
        <f t="shared" si="15"/>
        <v>0</v>
      </c>
    </row>
    <row r="258" spans="1:9" ht="15">
      <c r="A258" s="9"/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/>
      <c r="I258" s="73">
        <f t="shared" si="15"/>
        <v>0</v>
      </c>
    </row>
    <row r="259" spans="1:9" ht="15">
      <c r="A259" s="9"/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/>
      <c r="I259" s="73">
        <f t="shared" si="15"/>
        <v>0</v>
      </c>
    </row>
    <row r="260" spans="1:9" ht="15">
      <c r="A260" s="6" t="s">
        <v>68</v>
      </c>
      <c r="B260" s="73">
        <f aca="true" t="shared" si="16" ref="B260:G260">SUM(B252:B259)</f>
        <v>0</v>
      </c>
      <c r="C260" s="73">
        <f t="shared" si="16"/>
        <v>0</v>
      </c>
      <c r="D260" s="73">
        <f t="shared" si="16"/>
        <v>0</v>
      </c>
      <c r="E260" s="73">
        <f t="shared" si="16"/>
        <v>0</v>
      </c>
      <c r="F260" s="73">
        <f t="shared" si="16"/>
        <v>0</v>
      </c>
      <c r="G260" s="73">
        <f t="shared" si="16"/>
        <v>0</v>
      </c>
      <c r="H260" s="73"/>
      <c r="I260" s="73">
        <f t="shared" si="15"/>
        <v>0</v>
      </c>
    </row>
    <row r="261" spans="1:9" ht="15">
      <c r="A261" s="6" t="s">
        <v>55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/>
      <c r="I261" s="73">
        <f t="shared" si="15"/>
        <v>0</v>
      </c>
    </row>
    <row r="262" spans="1:9" ht="15">
      <c r="A262" s="6" t="s">
        <v>69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/>
      <c r="I262" s="64">
        <f t="shared" si="15"/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v>0</v>
      </c>
      <c r="C264" s="54">
        <v>0</v>
      </c>
      <c r="D264" s="54">
        <f>'[16]Individuel'!$K$29+'[16]Stage'!$D$29</f>
        <v>1373</v>
      </c>
      <c r="E264" s="54">
        <v>0</v>
      </c>
      <c r="F264" s="54">
        <v>0</v>
      </c>
      <c r="G264" s="54">
        <v>0</v>
      </c>
      <c r="H264" s="54"/>
      <c r="I264" s="73">
        <f aca="true" t="shared" si="17" ref="I264:I275">SUM(B264:G264)</f>
        <v>1373</v>
      </c>
    </row>
    <row r="265" spans="1:9" ht="15">
      <c r="A265" s="116" t="s">
        <v>156</v>
      </c>
      <c r="B265" s="54">
        <v>0</v>
      </c>
      <c r="C265" s="54">
        <v>0</v>
      </c>
      <c r="D265" s="54">
        <f>'[15]Juillet'!$D$32</f>
        <v>32</v>
      </c>
      <c r="E265" s="54">
        <v>0</v>
      </c>
      <c r="F265" s="54">
        <v>0</v>
      </c>
      <c r="G265" s="54">
        <v>0</v>
      </c>
      <c r="H265" s="54"/>
      <c r="I265" s="73">
        <f t="shared" si="17"/>
        <v>32</v>
      </c>
    </row>
    <row r="266" spans="1:9" ht="15">
      <c r="A266" s="9"/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/>
      <c r="I266" s="73">
        <f t="shared" si="17"/>
        <v>0</v>
      </c>
    </row>
    <row r="267" spans="1:9" ht="15">
      <c r="A267" s="9"/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/>
      <c r="I267" s="73">
        <f t="shared" si="17"/>
        <v>0</v>
      </c>
    </row>
    <row r="268" spans="1:9" ht="15">
      <c r="A268" s="9"/>
      <c r="B268" s="54">
        <v>0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/>
      <c r="I268" s="73">
        <f t="shared" si="17"/>
        <v>0</v>
      </c>
    </row>
    <row r="269" spans="1:9" ht="15">
      <c r="A269" s="9"/>
      <c r="B269" s="54">
        <v>0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/>
      <c r="I269" s="73">
        <f t="shared" si="17"/>
        <v>0</v>
      </c>
    </row>
    <row r="270" spans="1:9" ht="15">
      <c r="A270" s="9"/>
      <c r="B270" s="54"/>
      <c r="C270" s="54"/>
      <c r="D270" s="54"/>
      <c r="E270" s="54"/>
      <c r="F270" s="54"/>
      <c r="G270" s="54"/>
      <c r="H270" s="54"/>
      <c r="I270" s="73"/>
    </row>
    <row r="271" spans="1:9" ht="15">
      <c r="A271" s="9"/>
      <c r="B271" s="54"/>
      <c r="C271" s="54"/>
      <c r="D271" s="54"/>
      <c r="E271" s="54"/>
      <c r="F271" s="54"/>
      <c r="G271" s="54"/>
      <c r="H271" s="54"/>
      <c r="I271" s="73"/>
    </row>
    <row r="272" spans="1:9" ht="15">
      <c r="A272" s="9"/>
      <c r="B272" s="54">
        <v>0</v>
      </c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/>
      <c r="I272" s="73">
        <f t="shared" si="17"/>
        <v>0</v>
      </c>
    </row>
    <row r="273" spans="1:9" ht="15">
      <c r="A273" s="6" t="s">
        <v>68</v>
      </c>
      <c r="B273" s="73">
        <f aca="true" t="shared" si="18" ref="B273:G273">SUM(B264:B272)</f>
        <v>0</v>
      </c>
      <c r="C273" s="73">
        <f t="shared" si="18"/>
        <v>0</v>
      </c>
      <c r="D273" s="73">
        <f t="shared" si="18"/>
        <v>1405</v>
      </c>
      <c r="E273" s="73">
        <f t="shared" si="18"/>
        <v>0</v>
      </c>
      <c r="F273" s="73">
        <f t="shared" si="18"/>
        <v>0</v>
      </c>
      <c r="G273" s="73">
        <f t="shared" si="18"/>
        <v>0</v>
      </c>
      <c r="H273" s="73"/>
      <c r="I273" s="73">
        <f t="shared" si="17"/>
        <v>1405</v>
      </c>
    </row>
    <row r="274" spans="1:9" ht="15">
      <c r="A274" s="6" t="s">
        <v>55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/>
      <c r="I274" s="73">
        <f t="shared" si="17"/>
        <v>0</v>
      </c>
    </row>
    <row r="275" spans="1:9" ht="15">
      <c r="A275" s="6" t="s">
        <v>69</v>
      </c>
      <c r="B275" s="64">
        <v>0</v>
      </c>
      <c r="C275" s="64">
        <v>0</v>
      </c>
      <c r="D275" s="64">
        <f>'[15]Juillet'!$C$32+'[16]Individuel'!$L$29+'[16]Stage'!$C$29</f>
        <v>86</v>
      </c>
      <c r="E275" s="64">
        <v>0</v>
      </c>
      <c r="F275" s="64">
        <v>0</v>
      </c>
      <c r="G275" s="64">
        <v>0</v>
      </c>
      <c r="H275" s="64"/>
      <c r="I275" s="64">
        <f t="shared" si="17"/>
        <v>86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v>1</v>
      </c>
      <c r="C279" s="19">
        <v>1</v>
      </c>
      <c r="D279" s="19">
        <v>0</v>
      </c>
      <c r="E279" s="19">
        <v>0</v>
      </c>
      <c r="F279" s="16"/>
      <c r="G279" s="16"/>
      <c r="H279" s="16"/>
      <c r="I279" s="35">
        <f>SUM(B279:G279)</f>
        <v>2</v>
      </c>
    </row>
    <row r="280" spans="1:9" ht="15">
      <c r="A280" s="6" t="s">
        <v>10</v>
      </c>
      <c r="B280" s="19">
        <v>0</v>
      </c>
      <c r="C280" s="19">
        <v>0</v>
      </c>
      <c r="D280" s="19">
        <v>0</v>
      </c>
      <c r="E280" s="19">
        <v>0</v>
      </c>
      <c r="F280" s="16"/>
      <c r="G280" s="16"/>
      <c r="H280" s="16"/>
      <c r="I280" s="35">
        <f>SUM(B280:G280)</f>
        <v>0</v>
      </c>
    </row>
    <row r="281" spans="1:9" ht="15">
      <c r="A281" s="6" t="s">
        <v>9</v>
      </c>
      <c r="B281" s="19"/>
      <c r="C281" s="16"/>
      <c r="D281" s="16"/>
      <c r="E281" s="16"/>
      <c r="F281" s="16"/>
      <c r="G281" s="16"/>
      <c r="H281" s="16"/>
      <c r="I281" s="35">
        <f>SUM(B281:G281)</f>
        <v>0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15">
      <c r="A283" s="6" t="s">
        <v>3</v>
      </c>
      <c r="B283" s="19">
        <v>0</v>
      </c>
      <c r="C283" s="19">
        <v>0</v>
      </c>
      <c r="D283" s="19">
        <v>0</v>
      </c>
      <c r="E283" s="16"/>
      <c r="F283" s="16"/>
      <c r="G283" s="16"/>
      <c r="H283" s="16"/>
      <c r="I283" s="35">
        <f>SUM(B283:G283)</f>
        <v>0</v>
      </c>
    </row>
    <row r="284" spans="1:9" ht="30">
      <c r="A284" s="6" t="s">
        <v>4</v>
      </c>
      <c r="B284" s="19">
        <v>0</v>
      </c>
      <c r="C284" s="19">
        <v>0</v>
      </c>
      <c r="D284" s="19">
        <v>0</v>
      </c>
      <c r="E284" s="16"/>
      <c r="F284" s="16"/>
      <c r="G284" s="16"/>
      <c r="H284" s="16"/>
      <c r="I284" s="35">
        <f>SUM(B284:G284)</f>
        <v>0</v>
      </c>
    </row>
    <row r="285" spans="1:9" ht="18.75" customHeight="1">
      <c r="A285" t="s">
        <v>12</v>
      </c>
      <c r="B285" s="17">
        <v>0</v>
      </c>
      <c r="C285" s="17">
        <v>0</v>
      </c>
      <c r="D285" s="17">
        <v>0</v>
      </c>
      <c r="E285" s="16"/>
      <c r="F285" s="16"/>
      <c r="G285" s="16"/>
      <c r="H285" s="16"/>
      <c r="I285" s="35">
        <f>SUM(B285:G285)</f>
        <v>0</v>
      </c>
    </row>
    <row r="286" spans="1:9" ht="15" customHeight="1">
      <c r="A286" t="s">
        <v>6</v>
      </c>
      <c r="B286" s="31">
        <v>0</v>
      </c>
      <c r="C286" s="31">
        <v>0</v>
      </c>
      <c r="D286" s="31">
        <v>0</v>
      </c>
      <c r="E286" s="16"/>
      <c r="F286" s="16"/>
      <c r="G286" s="16"/>
      <c r="H286" s="16"/>
      <c r="I286" s="35">
        <f>SUM(B286:G286)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v>0</v>
      </c>
      <c r="C288" s="16"/>
      <c r="D288" s="16"/>
      <c r="E288" s="16"/>
      <c r="F288" s="16"/>
      <c r="G288" s="16"/>
      <c r="H288" s="16"/>
      <c r="I288" s="69">
        <f>SUM(B288:G288)</f>
        <v>0</v>
      </c>
    </row>
    <row r="289" spans="1:9" ht="15">
      <c r="A289" s="13" t="s">
        <v>108</v>
      </c>
      <c r="B289" s="70">
        <v>0</v>
      </c>
      <c r="C289" s="16"/>
      <c r="D289" s="16"/>
      <c r="E289" s="16"/>
      <c r="F289" s="16"/>
      <c r="G289" s="16"/>
      <c r="H289" s="16"/>
      <c r="I289" s="69">
        <f>SUM(B289:G289)</f>
        <v>0</v>
      </c>
    </row>
    <row r="290" spans="1:9" ht="15">
      <c r="A290" s="13" t="s">
        <v>109</v>
      </c>
      <c r="B290" s="70">
        <v>0</v>
      </c>
      <c r="C290" s="16"/>
      <c r="D290" s="16"/>
      <c r="E290" s="16"/>
      <c r="F290" s="16"/>
      <c r="G290" s="16"/>
      <c r="H290" s="16"/>
      <c r="I290" s="69">
        <f>SUM(B290:G290)</f>
        <v>0</v>
      </c>
    </row>
    <row r="291" spans="1:9" ht="15">
      <c r="A291" s="13" t="s">
        <v>110</v>
      </c>
      <c r="B291" s="70">
        <v>0</v>
      </c>
      <c r="C291" s="16"/>
      <c r="D291" s="16"/>
      <c r="E291" s="16"/>
      <c r="F291" s="16"/>
      <c r="G291" s="16"/>
      <c r="H291" s="16"/>
      <c r="I291" s="69">
        <f>SUM(B291:G291)</f>
        <v>0</v>
      </c>
    </row>
    <row r="292" spans="1:9" ht="15">
      <c r="A292" s="7" t="s">
        <v>106</v>
      </c>
      <c r="B292" s="70">
        <v>0</v>
      </c>
      <c r="C292" s="16"/>
      <c r="D292" s="16"/>
      <c r="E292" s="16"/>
      <c r="F292" s="16"/>
      <c r="G292" s="16"/>
      <c r="H292" s="16"/>
      <c r="I292" s="69">
        <f>SUM(B292:G292)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/>
      <c r="C295" s="17"/>
      <c r="D295" s="17"/>
      <c r="E295" s="16"/>
      <c r="F295" s="16"/>
      <c r="G295" s="16"/>
      <c r="H295" s="16"/>
      <c r="I295" s="68"/>
    </row>
    <row r="296" spans="1:9" ht="15">
      <c r="A296" s="45" t="s">
        <v>99</v>
      </c>
      <c r="B296" s="17"/>
      <c r="C296" s="17"/>
      <c r="D296" s="17"/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v>0</v>
      </c>
      <c r="C297" s="17">
        <v>0</v>
      </c>
      <c r="D297" s="17">
        <v>0</v>
      </c>
      <c r="E297" s="16"/>
      <c r="F297" s="16"/>
      <c r="G297" s="16"/>
      <c r="H297" s="16"/>
      <c r="I297" s="68">
        <f>SUM(B297:G297)</f>
        <v>0</v>
      </c>
    </row>
    <row r="298" spans="1:9" ht="15">
      <c r="A298" s="45" t="s">
        <v>98</v>
      </c>
      <c r="B298" s="17"/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/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v>0</v>
      </c>
      <c r="C300" s="17">
        <v>0</v>
      </c>
      <c r="D300" s="17">
        <v>0</v>
      </c>
      <c r="E300" s="16"/>
      <c r="F300" s="16"/>
      <c r="G300" s="16"/>
      <c r="H300" s="16"/>
      <c r="I300" s="68">
        <f>SUM(B300:G300)</f>
        <v>0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v>0</v>
      </c>
      <c r="C303" s="17">
        <v>0</v>
      </c>
      <c r="D303" s="17">
        <v>0</v>
      </c>
      <c r="E303" s="16"/>
      <c r="F303" s="16"/>
      <c r="G303" s="16"/>
      <c r="H303" s="16"/>
      <c r="I303" s="68">
        <f>SUM(B303:G303)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/>
      <c r="C306" s="120"/>
      <c r="D306" s="120"/>
      <c r="E306" s="120"/>
      <c r="F306" s="120"/>
      <c r="G306" s="120"/>
      <c r="H306" s="120"/>
      <c r="I306" s="117">
        <f>SUM(B306)</f>
        <v>0</v>
      </c>
    </row>
    <row r="307" spans="1:9" ht="15">
      <c r="A307" s="118" t="s">
        <v>167</v>
      </c>
      <c r="B307" s="119"/>
      <c r="C307" s="120"/>
      <c r="D307" s="120"/>
      <c r="E307" s="120"/>
      <c r="F307" s="120"/>
      <c r="G307" s="120"/>
      <c r="H307" s="120"/>
      <c r="I307" s="117">
        <f>SUM(B307)</f>
        <v>0</v>
      </c>
    </row>
    <row r="308" spans="1:9" ht="15">
      <c r="A308" s="118" t="s">
        <v>168</v>
      </c>
      <c r="B308" s="117"/>
      <c r="C308" s="120"/>
      <c r="D308" s="120"/>
      <c r="E308" s="120"/>
      <c r="F308" s="120"/>
      <c r="G308" s="120"/>
      <c r="H308" s="120"/>
      <c r="I308" s="117">
        <f>SUM(B308)</f>
        <v>0</v>
      </c>
    </row>
    <row r="309" spans="1:9" ht="15">
      <c r="A309" s="118" t="s">
        <v>169</v>
      </c>
      <c r="B309" s="121"/>
      <c r="C309" s="120"/>
      <c r="D309" s="120"/>
      <c r="E309" s="120"/>
      <c r="F309" s="120"/>
      <c r="G309" s="120"/>
      <c r="H309" s="120"/>
      <c r="I309" s="117">
        <f>SUM(B309)</f>
        <v>0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/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/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/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/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I306+I311</f>
        <v>0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I307+I312</f>
        <v>0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I308+I313</f>
        <v>0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I309+I314</f>
        <v>0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70:I70"/>
    <mergeCell ref="A84:I84"/>
    <mergeCell ref="A119:I119"/>
    <mergeCell ref="A191:I191"/>
    <mergeCell ref="A197:I197"/>
    <mergeCell ref="A200:I200"/>
    <mergeCell ref="A277:I277"/>
    <mergeCell ref="A278:I278"/>
    <mergeCell ref="A282:I282"/>
    <mergeCell ref="A287:I287"/>
    <mergeCell ref="A293:I293"/>
    <mergeCell ref="A304:I304"/>
    <mergeCell ref="A321:I321"/>
    <mergeCell ref="A322:I322"/>
    <mergeCell ref="A323:I323"/>
    <mergeCell ref="A324:I324"/>
    <mergeCell ref="A325:I325"/>
    <mergeCell ref="A326:I326"/>
    <mergeCell ref="A333:I333"/>
    <mergeCell ref="A334:I334"/>
    <mergeCell ref="A335:I335"/>
    <mergeCell ref="A327:I327"/>
    <mergeCell ref="A328:I328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="85" zoomScaleNormal="85" zoomScalePageLayoutView="0" workbookViewId="0" topLeftCell="A49">
      <selection activeCell="E64" sqref="E64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203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v>0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/>
      <c r="C28" s="16"/>
      <c r="D28" s="16"/>
      <c r="E28" s="16"/>
      <c r="F28" s="16"/>
      <c r="G28" s="16"/>
      <c r="H28" s="16"/>
      <c r="I28" s="29">
        <v>3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>SUM(B33:B34)</f>
        <v>1161</v>
      </c>
      <c r="C32" s="15">
        <f>SUM(C33:C34)</f>
        <v>273</v>
      </c>
      <c r="D32" s="15">
        <f>SUM(D33:D34)</f>
        <v>286</v>
      </c>
      <c r="E32" s="135">
        <f>SUM(E33:E34)</f>
        <v>28</v>
      </c>
      <c r="F32" s="14"/>
      <c r="G32" s="135">
        <f>SUM(G33:G34)</f>
        <v>62</v>
      </c>
      <c r="H32" s="135"/>
      <c r="I32" s="15">
        <f aca="true" t="shared" si="0" ref="I32:I37">SUM(B32:G32)</f>
        <v>1810</v>
      </c>
    </row>
    <row r="33" spans="1:9" ht="15">
      <c r="A33" s="9" t="s">
        <v>14</v>
      </c>
      <c r="B33" s="18">
        <v>1149</v>
      </c>
      <c r="C33" s="18">
        <v>255</v>
      </c>
      <c r="D33" s="18">
        <v>282</v>
      </c>
      <c r="E33" s="145">
        <v>25</v>
      </c>
      <c r="F33" s="38"/>
      <c r="G33" s="136">
        <v>62</v>
      </c>
      <c r="H33" s="136"/>
      <c r="I33" s="15">
        <f t="shared" si="0"/>
        <v>1773</v>
      </c>
    </row>
    <row r="34" spans="1:9" ht="15">
      <c r="A34" s="9" t="s">
        <v>15</v>
      </c>
      <c r="B34" s="18">
        <v>12</v>
      </c>
      <c r="C34" s="18">
        <v>18</v>
      </c>
      <c r="D34" s="18">
        <v>4</v>
      </c>
      <c r="E34" s="145">
        <v>3</v>
      </c>
      <c r="F34" s="38"/>
      <c r="G34" s="136">
        <v>0</v>
      </c>
      <c r="H34" s="136"/>
      <c r="I34" s="15">
        <f t="shared" si="0"/>
        <v>37</v>
      </c>
    </row>
    <row r="35" spans="1:9" ht="15">
      <c r="A35" s="10" t="s">
        <v>35</v>
      </c>
      <c r="B35" s="15">
        <f>SUM(B36:B37)</f>
        <v>2585</v>
      </c>
      <c r="C35" s="15">
        <f>SUM(C36:C37)</f>
        <v>478</v>
      </c>
      <c r="D35" s="15">
        <f>SUM(D36:D37)</f>
        <v>771</v>
      </c>
      <c r="E35" s="135">
        <f>SUM(E36:E37)</f>
        <v>63</v>
      </c>
      <c r="F35" s="14"/>
      <c r="G35" s="135">
        <f>SUM(G36:G37)</f>
        <v>81</v>
      </c>
      <c r="H35" s="135"/>
      <c r="I35" s="15">
        <f t="shared" si="0"/>
        <v>3978</v>
      </c>
    </row>
    <row r="36" spans="1:9" ht="15">
      <c r="A36" s="21" t="s">
        <v>14</v>
      </c>
      <c r="B36" s="18">
        <v>2565</v>
      </c>
      <c r="C36" s="18">
        <v>460</v>
      </c>
      <c r="D36" s="18">
        <v>766</v>
      </c>
      <c r="E36" s="145">
        <v>57</v>
      </c>
      <c r="F36" s="39"/>
      <c r="G36" s="138">
        <v>81</v>
      </c>
      <c r="H36" s="138"/>
      <c r="I36" s="15">
        <f t="shared" si="0"/>
        <v>3929</v>
      </c>
    </row>
    <row r="37" spans="1:9" ht="15">
      <c r="A37" s="21" t="s">
        <v>15</v>
      </c>
      <c r="B37" s="18">
        <v>20</v>
      </c>
      <c r="C37" s="18">
        <v>18</v>
      </c>
      <c r="D37" s="18">
        <v>5</v>
      </c>
      <c r="E37" s="145">
        <v>6</v>
      </c>
      <c r="F37" s="39"/>
      <c r="G37" s="138">
        <v>0</v>
      </c>
      <c r="H37" s="138"/>
      <c r="I37" s="15">
        <f t="shared" si="0"/>
        <v>49</v>
      </c>
    </row>
    <row r="38" spans="1:9" ht="30">
      <c r="A38" s="10" t="s">
        <v>30</v>
      </c>
      <c r="B38" s="15"/>
      <c r="C38" s="15"/>
      <c r="D38" s="15"/>
      <c r="E38" s="135"/>
      <c r="F38" s="14"/>
      <c r="G38" s="135"/>
      <c r="H38" s="135"/>
      <c r="I38" s="15"/>
    </row>
    <row r="39" spans="1:9" ht="15">
      <c r="A39" s="11" t="s">
        <v>16</v>
      </c>
      <c r="B39" s="29">
        <f>SUM(B40+B42+B43+B44+B45)</f>
        <v>1067</v>
      </c>
      <c r="C39" s="29">
        <f>SUM(C40+C42+C43+C44+C45)</f>
        <v>254</v>
      </c>
      <c r="D39" s="29">
        <f>SUM(D40+D42+D43+D44+D45)</f>
        <v>280</v>
      </c>
      <c r="E39" s="135">
        <f>SUM(E40+E42+E43+E44+E45)</f>
        <v>27</v>
      </c>
      <c r="F39" s="40"/>
      <c r="G39" s="137">
        <f>SUM(G40+G42+G43+G44+G45)</f>
        <v>62</v>
      </c>
      <c r="H39" s="137"/>
      <c r="I39" s="29">
        <f aca="true" t="shared" si="1" ref="I39:I52">SUM(B39:G39)</f>
        <v>1690</v>
      </c>
    </row>
    <row r="40" spans="1:9" ht="15">
      <c r="A40" s="9" t="s">
        <v>20</v>
      </c>
      <c r="B40" s="18">
        <v>426</v>
      </c>
      <c r="C40" s="18">
        <v>103</v>
      </c>
      <c r="D40" s="18">
        <v>17</v>
      </c>
      <c r="E40" s="145">
        <v>12</v>
      </c>
      <c r="F40" s="38"/>
      <c r="G40" s="136">
        <v>4</v>
      </c>
      <c r="H40" s="136"/>
      <c r="I40" s="29">
        <f t="shared" si="1"/>
        <v>562</v>
      </c>
    </row>
    <row r="41" spans="1:9" ht="15">
      <c r="A41" s="9" t="s">
        <v>17</v>
      </c>
      <c r="B41" s="18">
        <v>281</v>
      </c>
      <c r="C41" s="18">
        <v>65</v>
      </c>
      <c r="D41" s="18">
        <v>6</v>
      </c>
      <c r="E41" s="145">
        <v>10</v>
      </c>
      <c r="F41" s="38"/>
      <c r="G41" s="136">
        <v>2</v>
      </c>
      <c r="H41" s="136"/>
      <c r="I41" s="29">
        <f t="shared" si="1"/>
        <v>364</v>
      </c>
    </row>
    <row r="42" spans="1:9" ht="15">
      <c r="A42" s="9" t="s">
        <v>21</v>
      </c>
      <c r="B42" s="18">
        <v>78</v>
      </c>
      <c r="C42" s="18">
        <v>15</v>
      </c>
      <c r="D42" s="18">
        <v>7</v>
      </c>
      <c r="E42" s="145">
        <v>2</v>
      </c>
      <c r="F42" s="38"/>
      <c r="G42" s="136">
        <v>1</v>
      </c>
      <c r="H42" s="136"/>
      <c r="I42" s="29">
        <f t="shared" si="1"/>
        <v>103</v>
      </c>
    </row>
    <row r="43" spans="1:9" ht="15">
      <c r="A43" s="9" t="s">
        <v>18</v>
      </c>
      <c r="B43" s="18">
        <v>156</v>
      </c>
      <c r="C43" s="18">
        <v>10</v>
      </c>
      <c r="D43" s="18">
        <v>9</v>
      </c>
      <c r="E43" s="145">
        <v>3</v>
      </c>
      <c r="F43" s="38"/>
      <c r="G43" s="136">
        <v>0</v>
      </c>
      <c r="H43" s="136"/>
      <c r="I43" s="29">
        <f t="shared" si="1"/>
        <v>178</v>
      </c>
    </row>
    <row r="44" spans="1:9" ht="15">
      <c r="A44" s="9" t="s">
        <v>19</v>
      </c>
      <c r="B44" s="18">
        <v>65</v>
      </c>
      <c r="C44" s="18">
        <v>12</v>
      </c>
      <c r="D44" s="18">
        <v>2</v>
      </c>
      <c r="E44" s="145">
        <v>3</v>
      </c>
      <c r="F44" s="38"/>
      <c r="G44" s="136">
        <v>57</v>
      </c>
      <c r="H44" s="136"/>
      <c r="I44" s="29">
        <f t="shared" si="1"/>
        <v>139</v>
      </c>
    </row>
    <row r="45" spans="1:9" ht="15">
      <c r="A45" s="9" t="s">
        <v>22</v>
      </c>
      <c r="B45" s="18">
        <v>342</v>
      </c>
      <c r="C45" s="18">
        <v>114</v>
      </c>
      <c r="D45" s="18">
        <v>245</v>
      </c>
      <c r="E45" s="145">
        <v>7</v>
      </c>
      <c r="F45" s="38"/>
      <c r="G45" s="136"/>
      <c r="H45" s="136"/>
      <c r="I45" s="29">
        <f t="shared" si="1"/>
        <v>708</v>
      </c>
    </row>
    <row r="46" spans="1:9" ht="15">
      <c r="A46" s="11" t="s">
        <v>23</v>
      </c>
      <c r="B46" s="29">
        <f>SUM(B47:B52)</f>
        <v>94</v>
      </c>
      <c r="C46" s="29">
        <f>SUM(C47:C52)</f>
        <v>19</v>
      </c>
      <c r="D46" s="29">
        <f>SUM(D47:D52)</f>
        <v>6</v>
      </c>
      <c r="E46" s="135">
        <f>SUM(E47:E52)</f>
        <v>1</v>
      </c>
      <c r="F46" s="40"/>
      <c r="G46" s="137">
        <f>SUM(G47:G48)</f>
        <v>0</v>
      </c>
      <c r="H46" s="137"/>
      <c r="I46" s="29">
        <f t="shared" si="1"/>
        <v>120</v>
      </c>
    </row>
    <row r="47" spans="1:9" ht="15">
      <c r="A47" s="9" t="s">
        <v>24</v>
      </c>
      <c r="B47" s="18">
        <v>4</v>
      </c>
      <c r="C47" s="18">
        <v>2</v>
      </c>
      <c r="D47" s="18">
        <v>1</v>
      </c>
      <c r="E47" s="145">
        <v>0</v>
      </c>
      <c r="F47" s="38"/>
      <c r="G47" s="136">
        <v>0</v>
      </c>
      <c r="H47" s="136"/>
      <c r="I47" s="29">
        <f t="shared" si="1"/>
        <v>7</v>
      </c>
    </row>
    <row r="48" spans="1:9" ht="15">
      <c r="A48" s="9" t="s">
        <v>25</v>
      </c>
      <c r="B48" s="18">
        <v>31</v>
      </c>
      <c r="C48" s="18">
        <v>6</v>
      </c>
      <c r="D48" s="18">
        <v>2</v>
      </c>
      <c r="E48" s="145">
        <v>0</v>
      </c>
      <c r="F48" s="38"/>
      <c r="G48" s="136">
        <v>0</v>
      </c>
      <c r="H48" s="136"/>
      <c r="I48" s="29">
        <f t="shared" si="1"/>
        <v>39</v>
      </c>
    </row>
    <row r="49" spans="1:9" ht="15">
      <c r="A49" s="9" t="s">
        <v>26</v>
      </c>
      <c r="B49" s="18">
        <v>13</v>
      </c>
      <c r="C49" s="18">
        <v>2</v>
      </c>
      <c r="D49" s="18">
        <v>1</v>
      </c>
      <c r="E49" s="145">
        <v>0</v>
      </c>
      <c r="F49" s="38"/>
      <c r="G49" s="136">
        <v>0</v>
      </c>
      <c r="H49" s="136"/>
      <c r="I49" s="29">
        <f t="shared" si="1"/>
        <v>16</v>
      </c>
    </row>
    <row r="50" spans="1:9" ht="15">
      <c r="A50" s="9" t="s">
        <v>27</v>
      </c>
      <c r="B50" s="18">
        <v>18</v>
      </c>
      <c r="C50" s="18">
        <v>2</v>
      </c>
      <c r="D50" s="18">
        <v>0</v>
      </c>
      <c r="E50" s="145">
        <v>1</v>
      </c>
      <c r="F50" s="38"/>
      <c r="G50" s="136">
        <v>0</v>
      </c>
      <c r="H50" s="136"/>
      <c r="I50" s="29">
        <f t="shared" si="1"/>
        <v>21</v>
      </c>
    </row>
    <row r="51" spans="1:9" ht="15">
      <c r="A51" s="9" t="s">
        <v>28</v>
      </c>
      <c r="B51" s="18">
        <v>7</v>
      </c>
      <c r="C51" s="18">
        <v>4</v>
      </c>
      <c r="D51" s="18">
        <v>1</v>
      </c>
      <c r="E51" s="145">
        <v>0</v>
      </c>
      <c r="F51" s="38"/>
      <c r="G51" s="136">
        <v>0</v>
      </c>
      <c r="H51" s="136"/>
      <c r="I51" s="29">
        <f t="shared" si="1"/>
        <v>12</v>
      </c>
    </row>
    <row r="52" spans="1:9" ht="15">
      <c r="A52" s="9" t="s">
        <v>29</v>
      </c>
      <c r="B52" s="18">
        <v>21</v>
      </c>
      <c r="C52" s="18">
        <v>3</v>
      </c>
      <c r="D52" s="18">
        <v>1</v>
      </c>
      <c r="E52" s="145">
        <v>0</v>
      </c>
      <c r="F52" s="38"/>
      <c r="G52" s="136">
        <v>0</v>
      </c>
      <c r="H52" s="136"/>
      <c r="I52" s="29">
        <f t="shared" si="1"/>
        <v>25</v>
      </c>
    </row>
    <row r="53" spans="1:9" ht="15">
      <c r="A53" s="11" t="s">
        <v>90</v>
      </c>
      <c r="B53" s="18"/>
      <c r="C53" s="18"/>
      <c r="D53" s="18"/>
      <c r="E53" s="135"/>
      <c r="F53" s="38"/>
      <c r="G53" s="136"/>
      <c r="H53" s="136"/>
      <c r="I53" s="65"/>
    </row>
    <row r="54" spans="1:9" ht="15">
      <c r="A54" s="9" t="s">
        <v>91</v>
      </c>
      <c r="B54" s="17">
        <v>44</v>
      </c>
      <c r="C54" s="17">
        <v>27</v>
      </c>
      <c r="D54" s="17">
        <v>1</v>
      </c>
      <c r="E54" s="135">
        <v>1</v>
      </c>
      <c r="F54" s="38"/>
      <c r="G54" s="136">
        <v>0</v>
      </c>
      <c r="H54" s="136"/>
      <c r="I54" s="29">
        <f aca="true" t="shared" si="2" ref="I54:I61">SUM(B54:G54)</f>
        <v>73</v>
      </c>
    </row>
    <row r="55" spans="1:9" ht="15">
      <c r="A55" s="9" t="s">
        <v>92</v>
      </c>
      <c r="B55" s="17">
        <v>23</v>
      </c>
      <c r="C55" s="17">
        <v>13</v>
      </c>
      <c r="D55" s="17">
        <v>0</v>
      </c>
      <c r="E55" s="145">
        <v>0</v>
      </c>
      <c r="F55" s="38"/>
      <c r="G55" s="136">
        <v>0</v>
      </c>
      <c r="H55" s="136"/>
      <c r="I55" s="29">
        <f t="shared" si="2"/>
        <v>36</v>
      </c>
    </row>
    <row r="56" spans="1:9" ht="15">
      <c r="A56" s="9" t="s">
        <v>93</v>
      </c>
      <c r="B56" s="17">
        <v>18</v>
      </c>
      <c r="C56" s="17">
        <v>1</v>
      </c>
      <c r="D56" s="17">
        <v>1</v>
      </c>
      <c r="E56" s="145">
        <v>4</v>
      </c>
      <c r="F56" s="38"/>
      <c r="G56" s="136">
        <v>0</v>
      </c>
      <c r="H56" s="136"/>
      <c r="I56" s="29">
        <f t="shared" si="2"/>
        <v>24</v>
      </c>
    </row>
    <row r="57" spans="1:9" ht="15">
      <c r="A57" s="9" t="s">
        <v>94</v>
      </c>
      <c r="B57" s="17">
        <v>0</v>
      </c>
      <c r="C57" s="17">
        <v>0</v>
      </c>
      <c r="D57" s="17">
        <v>0</v>
      </c>
      <c r="E57" s="145">
        <v>0</v>
      </c>
      <c r="F57" s="38"/>
      <c r="G57" s="136">
        <v>0</v>
      </c>
      <c r="H57" s="136"/>
      <c r="I57" s="29">
        <f t="shared" si="2"/>
        <v>0</v>
      </c>
    </row>
    <row r="58" spans="1:9" ht="14.25" customHeight="1">
      <c r="A58" s="10" t="s">
        <v>31</v>
      </c>
      <c r="B58" s="15">
        <v>0</v>
      </c>
      <c r="C58" s="15">
        <v>17</v>
      </c>
      <c r="D58" s="15">
        <v>2</v>
      </c>
      <c r="E58" s="135">
        <v>0</v>
      </c>
      <c r="F58" s="14"/>
      <c r="G58" s="135">
        <v>0</v>
      </c>
      <c r="H58" s="135"/>
      <c r="I58" s="29">
        <f t="shared" si="2"/>
        <v>19</v>
      </c>
    </row>
    <row r="59" spans="1:9" ht="15">
      <c r="A59" s="10" t="s">
        <v>32</v>
      </c>
      <c r="B59" s="15">
        <v>0</v>
      </c>
      <c r="C59" s="15">
        <v>0</v>
      </c>
      <c r="D59" s="15">
        <v>0</v>
      </c>
      <c r="E59" s="135">
        <v>0</v>
      </c>
      <c r="F59" s="14"/>
      <c r="G59" s="135">
        <v>0</v>
      </c>
      <c r="H59" s="135"/>
      <c r="I59" s="29">
        <f t="shared" si="2"/>
        <v>0</v>
      </c>
    </row>
    <row r="60" spans="1:9" ht="30">
      <c r="A60" s="10" t="s">
        <v>33</v>
      </c>
      <c r="B60" s="15">
        <v>79</v>
      </c>
      <c r="C60" s="15">
        <v>377</v>
      </c>
      <c r="D60" s="15">
        <v>118</v>
      </c>
      <c r="E60" s="135">
        <v>0</v>
      </c>
      <c r="F60" s="14"/>
      <c r="G60" s="135">
        <v>0</v>
      </c>
      <c r="H60" s="135"/>
      <c r="I60" s="29">
        <f t="shared" si="2"/>
        <v>574</v>
      </c>
    </row>
    <row r="61" spans="1:9" ht="30">
      <c r="A61" s="10" t="s">
        <v>147</v>
      </c>
      <c r="B61" s="15">
        <v>2</v>
      </c>
      <c r="C61" s="15">
        <v>19</v>
      </c>
      <c r="D61" s="15">
        <v>43</v>
      </c>
      <c r="E61" s="135">
        <v>0</v>
      </c>
      <c r="F61" s="14"/>
      <c r="G61" s="135">
        <v>0</v>
      </c>
      <c r="H61" s="135"/>
      <c r="I61" s="29">
        <f t="shared" si="2"/>
        <v>64</v>
      </c>
    </row>
    <row r="62" spans="1:9" ht="15">
      <c r="A62" s="10" t="s">
        <v>40</v>
      </c>
      <c r="B62" s="15"/>
      <c r="C62" s="15"/>
      <c r="D62" s="15"/>
      <c r="E62" s="135"/>
      <c r="F62" s="14"/>
      <c r="G62" s="135"/>
      <c r="H62" s="135"/>
      <c r="I62" s="29"/>
    </row>
    <row r="63" spans="1:9" ht="15">
      <c r="A63" s="9" t="s">
        <v>131</v>
      </c>
      <c r="B63" s="15">
        <v>22</v>
      </c>
      <c r="C63" s="15">
        <v>22</v>
      </c>
      <c r="D63" s="15">
        <v>22</v>
      </c>
      <c r="E63" s="135">
        <v>6.5</v>
      </c>
      <c r="F63" s="14"/>
      <c r="G63" s="135">
        <v>4</v>
      </c>
      <c r="H63" s="135"/>
      <c r="I63" s="29">
        <f aca="true" t="shared" si="3" ref="I63:I69">SUM(B63:G63)</f>
        <v>76.5</v>
      </c>
    </row>
    <row r="64" spans="1:9" ht="15">
      <c r="A64" s="9" t="s">
        <v>43</v>
      </c>
      <c r="B64" s="15">
        <v>4</v>
      </c>
      <c r="C64" s="15">
        <v>4</v>
      </c>
      <c r="D64" s="15">
        <v>0</v>
      </c>
      <c r="E64" s="135">
        <v>0</v>
      </c>
      <c r="F64" s="14"/>
      <c r="G64" s="135">
        <v>0</v>
      </c>
      <c r="H64" s="135"/>
      <c r="I64" s="29">
        <f t="shared" si="3"/>
        <v>8</v>
      </c>
    </row>
    <row r="65" spans="1:9" ht="14.25" customHeight="1">
      <c r="A65" s="9" t="s">
        <v>44</v>
      </c>
      <c r="B65" s="15">
        <v>0</v>
      </c>
      <c r="C65" s="15">
        <v>0</v>
      </c>
      <c r="D65" s="15">
        <v>0</v>
      </c>
      <c r="E65" s="135">
        <v>0</v>
      </c>
      <c r="F65" s="14"/>
      <c r="G65" s="135">
        <v>0</v>
      </c>
      <c r="H65" s="135"/>
      <c r="I65" s="29">
        <f t="shared" si="3"/>
        <v>0</v>
      </c>
    </row>
    <row r="66" spans="1:9" ht="14.25" customHeight="1">
      <c r="A66" s="9" t="s">
        <v>45</v>
      </c>
      <c r="B66" s="15">
        <v>5</v>
      </c>
      <c r="C66" s="15">
        <v>0</v>
      </c>
      <c r="D66" s="15">
        <v>2</v>
      </c>
      <c r="E66" s="135">
        <v>0</v>
      </c>
      <c r="F66" s="14"/>
      <c r="G66" s="135">
        <v>0</v>
      </c>
      <c r="H66" s="135"/>
      <c r="I66" s="29">
        <f t="shared" si="3"/>
        <v>7</v>
      </c>
    </row>
    <row r="67" spans="1:9" ht="14.25" customHeight="1">
      <c r="A67" s="9" t="s">
        <v>46</v>
      </c>
      <c r="B67" s="15">
        <v>0</v>
      </c>
      <c r="C67" s="15">
        <v>0</v>
      </c>
      <c r="D67" s="15">
        <v>0</v>
      </c>
      <c r="E67" s="135">
        <v>0</v>
      </c>
      <c r="F67" s="14"/>
      <c r="G67" s="135">
        <v>0</v>
      </c>
      <c r="H67" s="135"/>
      <c r="I67" s="29">
        <f t="shared" si="3"/>
        <v>0</v>
      </c>
    </row>
    <row r="68" spans="1:9" ht="14.25" customHeight="1">
      <c r="A68" s="9" t="s">
        <v>47</v>
      </c>
      <c r="B68" s="15">
        <v>1</v>
      </c>
      <c r="C68" s="15">
        <v>0</v>
      </c>
      <c r="D68" s="15">
        <v>0</v>
      </c>
      <c r="E68" s="135">
        <v>0</v>
      </c>
      <c r="F68" s="14"/>
      <c r="G68" s="135">
        <v>0</v>
      </c>
      <c r="H68" s="135"/>
      <c r="I68" s="29">
        <f t="shared" si="3"/>
        <v>1</v>
      </c>
    </row>
    <row r="69" spans="1:9" ht="15">
      <c r="A69" s="9" t="s">
        <v>48</v>
      </c>
      <c r="B69" s="35">
        <v>0</v>
      </c>
      <c r="C69" s="35">
        <v>0</v>
      </c>
      <c r="D69" s="35">
        <v>0</v>
      </c>
      <c r="E69" s="135">
        <v>0</v>
      </c>
      <c r="F69" s="20"/>
      <c r="G69" s="135">
        <v>0</v>
      </c>
      <c r="H69" s="135"/>
      <c r="I69" s="29">
        <f t="shared" si="3"/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v>0</v>
      </c>
      <c r="C71" s="19">
        <v>0</v>
      </c>
      <c r="D71" s="19">
        <v>0</v>
      </c>
      <c r="E71" s="16"/>
      <c r="F71" s="16"/>
      <c r="G71" s="16"/>
      <c r="H71" s="16"/>
      <c r="I71" s="29">
        <f>SUM(B71:G71)</f>
        <v>0</v>
      </c>
    </row>
    <row r="72" spans="1:9" ht="15">
      <c r="A72" s="9" t="s">
        <v>102</v>
      </c>
      <c r="B72" s="19"/>
      <c r="C72" s="19">
        <v>0</v>
      </c>
      <c r="D72" s="19">
        <v>0</v>
      </c>
      <c r="E72" s="16"/>
      <c r="F72" s="16"/>
      <c r="G72" s="16"/>
      <c r="H72" s="16"/>
      <c r="I72" s="29">
        <f>SUM(B72:G72)</f>
        <v>0</v>
      </c>
    </row>
    <row r="73" spans="1:9" ht="15">
      <c r="A73" s="9" t="s">
        <v>104</v>
      </c>
      <c r="B73" s="19">
        <v>0</v>
      </c>
      <c r="C73" s="19">
        <v>0</v>
      </c>
      <c r="D73" s="19">
        <v>0</v>
      </c>
      <c r="E73" s="16"/>
      <c r="F73" s="16"/>
      <c r="G73" s="16"/>
      <c r="H73" s="16"/>
      <c r="I73" s="29">
        <f>SUM(B73:G73)</f>
        <v>0</v>
      </c>
    </row>
    <row r="74" spans="1:9" ht="30">
      <c r="A74" s="9" t="s">
        <v>105</v>
      </c>
      <c r="B74" s="19">
        <v>0</v>
      </c>
      <c r="C74" s="19">
        <v>0</v>
      </c>
      <c r="D74" s="19">
        <v>0</v>
      </c>
      <c r="E74" s="16"/>
      <c r="F74" s="16"/>
      <c r="G74" s="16"/>
      <c r="H74" s="16"/>
      <c r="I74" s="29">
        <f>SUM(B74:G74)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v>0</v>
      </c>
      <c r="C76" s="112"/>
      <c r="D76" s="112"/>
      <c r="E76" s="112"/>
      <c r="F76" s="112"/>
      <c r="G76" s="112"/>
      <c r="H76" s="112"/>
      <c r="I76" s="113">
        <f aca="true" t="shared" si="4" ref="I76:I81">SUM(B76:G76)</f>
        <v>0</v>
      </c>
    </row>
    <row r="77" spans="1:9" ht="15">
      <c r="A77" s="9" t="s">
        <v>153</v>
      </c>
      <c r="B77" s="91">
        <v>0</v>
      </c>
      <c r="C77" s="112"/>
      <c r="D77" s="112"/>
      <c r="E77" s="112"/>
      <c r="F77" s="112"/>
      <c r="G77" s="112"/>
      <c r="H77" s="112"/>
      <c r="I77" s="113">
        <f t="shared" si="4"/>
        <v>0</v>
      </c>
    </row>
    <row r="78" spans="1:9" ht="15">
      <c r="A78" s="9" t="s">
        <v>154</v>
      </c>
      <c r="B78" s="91">
        <v>0</v>
      </c>
      <c r="C78" s="112"/>
      <c r="D78" s="112"/>
      <c r="E78" s="112"/>
      <c r="F78" s="112"/>
      <c r="G78" s="112"/>
      <c r="H78" s="112"/>
      <c r="I78" s="113">
        <f t="shared" si="4"/>
        <v>0</v>
      </c>
    </row>
    <row r="79" spans="1:9" ht="15">
      <c r="A79" s="9" t="s">
        <v>154</v>
      </c>
      <c r="B79" s="91">
        <v>0</v>
      </c>
      <c r="C79" s="112"/>
      <c r="D79" s="112"/>
      <c r="E79" s="107"/>
      <c r="F79" s="107"/>
      <c r="G79" s="107"/>
      <c r="H79" s="107"/>
      <c r="I79" s="113">
        <f t="shared" si="4"/>
        <v>0</v>
      </c>
    </row>
    <row r="80" spans="1:9" ht="15">
      <c r="A80" s="9" t="s">
        <v>154</v>
      </c>
      <c r="B80" s="91">
        <v>0</v>
      </c>
      <c r="C80" s="112"/>
      <c r="D80" s="112"/>
      <c r="E80" s="107"/>
      <c r="F80" s="107"/>
      <c r="G80" s="107"/>
      <c r="H80" s="107"/>
      <c r="I80" s="113">
        <f t="shared" si="4"/>
        <v>0</v>
      </c>
    </row>
    <row r="81" spans="1:9" ht="15">
      <c r="A81" s="9" t="s">
        <v>154</v>
      </c>
      <c r="B81" s="91">
        <v>0</v>
      </c>
      <c r="C81" s="112"/>
      <c r="D81" s="112"/>
      <c r="E81" s="107"/>
      <c r="F81" s="107"/>
      <c r="G81" s="107"/>
      <c r="H81" s="107"/>
      <c r="I81" s="113">
        <f t="shared" si="4"/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v>2</v>
      </c>
      <c r="C85" s="16"/>
      <c r="D85" s="16"/>
      <c r="E85" s="16"/>
      <c r="F85" s="16"/>
      <c r="G85" s="16"/>
      <c r="H85" s="16"/>
      <c r="I85" s="66">
        <f>SUM(B85:G85)</f>
        <v>2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20"/>
      <c r="C88" s="20"/>
      <c r="D88" s="20"/>
      <c r="E88" s="20"/>
      <c r="F88" s="20"/>
      <c r="G88" s="20"/>
      <c r="H88" s="20"/>
      <c r="I88" s="35">
        <f aca="true" t="shared" si="5" ref="I88:I96">SUM(B88:G88)</f>
        <v>0</v>
      </c>
    </row>
    <row r="89" spans="1:9" ht="15">
      <c r="A89" s="6" t="s">
        <v>76</v>
      </c>
      <c r="B89" s="57">
        <v>29</v>
      </c>
      <c r="C89" s="20"/>
      <c r="D89" s="20"/>
      <c r="E89" s="20"/>
      <c r="F89" s="20"/>
      <c r="G89" s="20"/>
      <c r="H89" s="20"/>
      <c r="I89" s="35">
        <f t="shared" si="5"/>
        <v>29</v>
      </c>
    </row>
    <row r="90" spans="1:9" ht="15">
      <c r="A90" s="6" t="s">
        <v>77</v>
      </c>
      <c r="B90" s="57">
        <f>'[3]FB 2021'!$E$178</f>
        <v>74122</v>
      </c>
      <c r="C90" s="20"/>
      <c r="D90" s="20"/>
      <c r="E90" s="20"/>
      <c r="F90" s="20"/>
      <c r="G90" s="20"/>
      <c r="H90" s="20"/>
      <c r="I90" s="35">
        <f t="shared" si="5"/>
        <v>74122</v>
      </c>
    </row>
    <row r="91" spans="1:9" ht="15">
      <c r="A91" s="6" t="s">
        <v>78</v>
      </c>
      <c r="B91" s="57">
        <f>'[3]FB 2021'!$M$178</f>
        <v>690</v>
      </c>
      <c r="C91" s="20"/>
      <c r="D91" s="20"/>
      <c r="E91" s="20"/>
      <c r="F91" s="20"/>
      <c r="G91" s="20"/>
      <c r="H91" s="20"/>
      <c r="I91" s="35">
        <f t="shared" si="5"/>
        <v>690</v>
      </c>
    </row>
    <row r="92" spans="1:9" ht="15">
      <c r="A92" s="27" t="s">
        <v>114</v>
      </c>
      <c r="B92" s="57">
        <f>'[3]FB 2021'!$N$178</f>
        <v>78</v>
      </c>
      <c r="C92" s="20"/>
      <c r="D92" s="20"/>
      <c r="E92" s="20"/>
      <c r="F92" s="20"/>
      <c r="G92" s="20"/>
      <c r="H92" s="20"/>
      <c r="I92" s="35">
        <f t="shared" si="5"/>
        <v>78</v>
      </c>
    </row>
    <row r="93" spans="1:9" ht="15">
      <c r="A93" s="6" t="s">
        <v>79</v>
      </c>
      <c r="B93" s="57">
        <f>'[3]FB 2021'!$O$178</f>
        <v>210</v>
      </c>
      <c r="C93" s="20"/>
      <c r="D93" s="20"/>
      <c r="E93" s="20"/>
      <c r="F93" s="20"/>
      <c r="G93" s="20"/>
      <c r="H93" s="20"/>
      <c r="I93" s="35">
        <f t="shared" si="5"/>
        <v>210</v>
      </c>
    </row>
    <row r="94" spans="1:9" ht="15">
      <c r="A94" s="6" t="s">
        <v>80</v>
      </c>
      <c r="B94" s="57">
        <v>7500</v>
      </c>
      <c r="C94" s="20"/>
      <c r="D94" s="20"/>
      <c r="E94" s="20"/>
      <c r="F94" s="20"/>
      <c r="G94" s="20"/>
      <c r="H94" s="20"/>
      <c r="I94" s="35">
        <f t="shared" si="5"/>
        <v>7500</v>
      </c>
    </row>
    <row r="95" spans="1:9" ht="15">
      <c r="A95" s="27" t="s">
        <v>115</v>
      </c>
      <c r="B95" s="57">
        <v>0</v>
      </c>
      <c r="C95" s="20"/>
      <c r="D95" s="20"/>
      <c r="E95" s="20"/>
      <c r="F95" s="20"/>
      <c r="G95" s="20"/>
      <c r="H95" s="20"/>
      <c r="I95" s="35">
        <f t="shared" si="5"/>
        <v>0</v>
      </c>
    </row>
    <row r="96" spans="1:9" ht="15">
      <c r="A96" s="27" t="s">
        <v>128</v>
      </c>
      <c r="B96" s="20"/>
      <c r="C96" s="20"/>
      <c r="D96" s="20"/>
      <c r="E96" s="20"/>
      <c r="F96" s="20"/>
      <c r="G96" s="20"/>
      <c r="H96" s="20"/>
      <c r="I96" s="35">
        <f t="shared" si="5"/>
        <v>0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v>0</v>
      </c>
      <c r="C98" s="20"/>
      <c r="D98" s="20"/>
      <c r="E98" s="20"/>
      <c r="F98" s="20"/>
      <c r="G98" s="20"/>
      <c r="H98" s="20"/>
      <c r="I98" s="35">
        <f>SUM(B98:G98)</f>
        <v>0</v>
      </c>
    </row>
    <row r="99" spans="1:9" ht="15">
      <c r="A99" s="75" t="s">
        <v>132</v>
      </c>
      <c r="B99" s="57">
        <v>0</v>
      </c>
      <c r="C99" s="20"/>
      <c r="D99" s="20"/>
      <c r="E99" s="20"/>
      <c r="F99" s="20"/>
      <c r="G99" s="20"/>
      <c r="H99" s="20"/>
      <c r="I99" s="35">
        <f>SUM(B99:G99)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v>0</v>
      </c>
      <c r="C101" s="20"/>
      <c r="D101" s="20"/>
      <c r="E101" s="20"/>
      <c r="F101" s="20"/>
      <c r="G101" s="20"/>
      <c r="H101" s="20"/>
      <c r="I101" s="35">
        <f aca="true" t="shared" si="6" ref="I101:I109">SUM(B101:G101)</f>
        <v>0</v>
      </c>
    </row>
    <row r="102" spans="1:9" ht="15">
      <c r="A102" s="6" t="s">
        <v>76</v>
      </c>
      <c r="B102" s="57">
        <v>0</v>
      </c>
      <c r="C102" s="20"/>
      <c r="D102" s="20"/>
      <c r="E102" s="20"/>
      <c r="F102" s="20"/>
      <c r="G102" s="20"/>
      <c r="H102" s="20"/>
      <c r="I102" s="35">
        <f t="shared" si="6"/>
        <v>0</v>
      </c>
    </row>
    <row r="103" spans="1:9" ht="15">
      <c r="A103" s="6" t="s">
        <v>77</v>
      </c>
      <c r="B103" s="57">
        <v>0</v>
      </c>
      <c r="C103" s="20"/>
      <c r="D103" s="20"/>
      <c r="E103" s="20"/>
      <c r="F103" s="20"/>
      <c r="G103" s="20"/>
      <c r="H103" s="20"/>
      <c r="I103" s="35">
        <f t="shared" si="6"/>
        <v>0</v>
      </c>
    </row>
    <row r="104" spans="1:9" ht="15">
      <c r="A104" s="6" t="s">
        <v>78</v>
      </c>
      <c r="B104" s="57">
        <v>0</v>
      </c>
      <c r="C104" s="20"/>
      <c r="D104" s="20"/>
      <c r="E104" s="20"/>
      <c r="F104" s="20"/>
      <c r="G104" s="20"/>
      <c r="H104" s="20"/>
      <c r="I104" s="35">
        <f t="shared" si="6"/>
        <v>0</v>
      </c>
    </row>
    <row r="105" spans="1:9" ht="15">
      <c r="A105" s="27" t="s">
        <v>114</v>
      </c>
      <c r="B105" s="57">
        <v>0</v>
      </c>
      <c r="C105" s="20"/>
      <c r="D105" s="20"/>
      <c r="E105" s="20"/>
      <c r="F105" s="20"/>
      <c r="G105" s="20"/>
      <c r="H105" s="20"/>
      <c r="I105" s="35">
        <f t="shared" si="6"/>
        <v>0</v>
      </c>
    </row>
    <row r="106" spans="1:9" ht="15">
      <c r="A106" s="6" t="s">
        <v>79</v>
      </c>
      <c r="B106" s="57">
        <v>0</v>
      </c>
      <c r="C106" s="20"/>
      <c r="D106" s="20"/>
      <c r="E106" s="20"/>
      <c r="F106" s="20"/>
      <c r="G106" s="20"/>
      <c r="H106" s="20"/>
      <c r="I106" s="35">
        <f t="shared" si="6"/>
        <v>0</v>
      </c>
    </row>
    <row r="107" spans="1:9" ht="15">
      <c r="A107" s="6" t="s">
        <v>80</v>
      </c>
      <c r="B107" s="57">
        <v>0</v>
      </c>
      <c r="C107" s="20"/>
      <c r="D107" s="20"/>
      <c r="E107" s="20"/>
      <c r="F107" s="20"/>
      <c r="G107" s="20"/>
      <c r="H107" s="20"/>
      <c r="I107" s="35">
        <f t="shared" si="6"/>
        <v>0</v>
      </c>
    </row>
    <row r="108" spans="1:9" ht="15">
      <c r="A108" s="27" t="s">
        <v>115</v>
      </c>
      <c r="B108" s="57">
        <v>0</v>
      </c>
      <c r="C108" s="20"/>
      <c r="D108" s="20"/>
      <c r="E108" s="20"/>
      <c r="F108" s="20"/>
      <c r="G108" s="20"/>
      <c r="H108" s="20"/>
      <c r="I108" s="35">
        <f t="shared" si="6"/>
        <v>0</v>
      </c>
    </row>
    <row r="109" spans="1:9" ht="15">
      <c r="A109" s="27" t="s">
        <v>128</v>
      </c>
      <c r="B109" s="57">
        <v>0</v>
      </c>
      <c r="C109" s="20"/>
      <c r="D109" s="20"/>
      <c r="E109" s="20"/>
      <c r="F109" s="20"/>
      <c r="G109" s="20"/>
      <c r="H109" s="20"/>
      <c r="I109" s="35">
        <f t="shared" si="6"/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19">
        <v>7986</v>
      </c>
      <c r="C112" s="20"/>
      <c r="D112" s="20"/>
      <c r="E112" s="20"/>
      <c r="F112" s="20"/>
      <c r="G112" s="20"/>
      <c r="H112" s="20"/>
      <c r="I112" s="35">
        <f aca="true" t="shared" si="7" ref="I112:I117">SUM(B112:G112)</f>
        <v>7986</v>
      </c>
    </row>
    <row r="113" spans="1:9" ht="15">
      <c r="A113" s="6" t="s">
        <v>83</v>
      </c>
      <c r="B113" s="19">
        <v>1.47</v>
      </c>
      <c r="C113" s="20"/>
      <c r="D113" s="20"/>
      <c r="E113" s="20"/>
      <c r="F113" s="20"/>
      <c r="G113" s="20"/>
      <c r="H113" s="20"/>
      <c r="I113" s="35">
        <f t="shared" si="7"/>
        <v>1.47</v>
      </c>
    </row>
    <row r="114" spans="1:9" ht="15">
      <c r="A114" s="6" t="s">
        <v>84</v>
      </c>
      <c r="B114" s="19">
        <v>23453</v>
      </c>
      <c r="C114" s="20"/>
      <c r="D114" s="20"/>
      <c r="E114" s="20"/>
      <c r="F114" s="20"/>
      <c r="G114" s="20"/>
      <c r="H114" s="20"/>
      <c r="I114" s="35">
        <f t="shared" si="7"/>
        <v>23453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 t="shared" si="7"/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 t="shared" si="7"/>
        <v>0</v>
      </c>
    </row>
    <row r="117" spans="1:9" ht="15">
      <c r="A117" s="6" t="s">
        <v>7</v>
      </c>
      <c r="B117" s="19">
        <v>50</v>
      </c>
      <c r="C117" s="19">
        <v>41</v>
      </c>
      <c r="D117" s="19">
        <v>92</v>
      </c>
      <c r="E117" s="20"/>
      <c r="F117" s="20"/>
      <c r="G117" s="20"/>
      <c r="H117" s="20"/>
      <c r="I117" s="35">
        <f t="shared" si="7"/>
        <v>183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106" t="s">
        <v>116</v>
      </c>
      <c r="B120" s="106"/>
      <c r="C120" s="106"/>
      <c r="D120" s="106"/>
      <c r="E120" s="106"/>
      <c r="F120" s="106"/>
      <c r="G120" s="106"/>
      <c r="H120" s="151"/>
      <c r="I120" s="106"/>
    </row>
    <row r="121" spans="1:11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  <c r="J121" s="142" t="s">
        <v>197</v>
      </c>
      <c r="K121" s="143">
        <f>I122+I125+I128+I131+I135+I138+I145+I148</f>
        <v>1071</v>
      </c>
    </row>
    <row r="122" spans="1:11" ht="15">
      <c r="A122" s="9" t="s">
        <v>53</v>
      </c>
      <c r="B122" s="139">
        <f>'[25]ExportToCSV'!$I$19</f>
        <v>168</v>
      </c>
      <c r="C122" s="88"/>
      <c r="D122" s="41"/>
      <c r="E122" s="41"/>
      <c r="F122" s="41"/>
      <c r="G122" s="41"/>
      <c r="H122" s="28"/>
      <c r="I122" s="61">
        <f>SUM(B122:G122)</f>
        <v>168</v>
      </c>
      <c r="J122" s="142" t="s">
        <v>198</v>
      </c>
      <c r="K122" s="144">
        <f>I123+I126+I129+I133+I136+I140+I143+I146+I149</f>
        <v>188</v>
      </c>
    </row>
    <row r="123" spans="1:9" ht="15">
      <c r="A123" s="9" t="s">
        <v>35</v>
      </c>
      <c r="B123" s="140">
        <f>'[25]ExportToCSV'!$E$19</f>
        <v>36</v>
      </c>
      <c r="C123" s="88"/>
      <c r="D123" s="41"/>
      <c r="E123" s="41"/>
      <c r="F123" s="41"/>
      <c r="G123" s="41"/>
      <c r="H123" s="28"/>
      <c r="I123" s="63">
        <f>SUM(B123:G123)</f>
        <v>36</v>
      </c>
    </row>
    <row r="124" spans="1:9" ht="15">
      <c r="A124" s="58" t="s">
        <v>189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139">
        <f>'[26]Coeur de ville aout'!$K$21</f>
        <v>213</v>
      </c>
      <c r="C125" s="88"/>
      <c r="D125" s="41"/>
      <c r="E125" s="41"/>
      <c r="F125" s="41"/>
      <c r="G125" s="41"/>
      <c r="H125" s="28"/>
      <c r="I125" s="61">
        <f>SUM(B125:G125)</f>
        <v>213</v>
      </c>
    </row>
    <row r="126" spans="1:9" ht="15">
      <c r="A126" s="9" t="s">
        <v>35</v>
      </c>
      <c r="B126" s="140">
        <f>'[26]Coeur de ville aout'!$E$25</f>
        <v>45</v>
      </c>
      <c r="C126" s="88"/>
      <c r="D126" s="41"/>
      <c r="E126" s="41"/>
      <c r="F126" s="41"/>
      <c r="G126" s="41"/>
      <c r="H126" s="28"/>
      <c r="I126" s="63">
        <f>SUM(B126:G126)</f>
        <v>45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88"/>
      <c r="C128" s="88"/>
      <c r="D128" s="41"/>
      <c r="E128" s="41"/>
      <c r="F128" s="41"/>
      <c r="G128" s="41"/>
      <c r="H128" s="28"/>
      <c r="I128" s="61">
        <f>SUM(B128:G128)</f>
        <v>0</v>
      </c>
    </row>
    <row r="129" spans="1:9" ht="15">
      <c r="A129" s="9" t="s">
        <v>35</v>
      </c>
      <c r="B129" s="88"/>
      <c r="C129" s="88"/>
      <c r="D129" s="41"/>
      <c r="E129" s="41"/>
      <c r="F129" s="41"/>
      <c r="G129" s="41"/>
      <c r="H129" s="28"/>
      <c r="I129" s="63">
        <f>SUM(B129:G129)</f>
        <v>0</v>
      </c>
    </row>
    <row r="130" spans="1:9" ht="15">
      <c r="A130" s="58" t="s">
        <v>158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139">
        <f>'[27]sentex'!$J$20+'[20]Juil Aout VG faites Mme Moitry'!$Q$34</f>
        <v>277</v>
      </c>
      <c r="C131" s="88"/>
      <c r="D131" s="41"/>
      <c r="E131" s="41"/>
      <c r="F131" s="41"/>
      <c r="G131" s="41"/>
      <c r="H131" s="28"/>
      <c r="I131" s="61">
        <f>SUM(B131:G131)</f>
        <v>277</v>
      </c>
    </row>
    <row r="132" spans="1:9" ht="15">
      <c r="A132" s="21" t="s">
        <v>55</v>
      </c>
      <c r="B132" s="131">
        <v>0</v>
      </c>
      <c r="C132" s="88"/>
      <c r="D132" s="41"/>
      <c r="E132" s="41"/>
      <c r="F132" s="41"/>
      <c r="G132" s="41"/>
      <c r="H132" s="28"/>
      <c r="I132" s="63">
        <f>SUM(B132:G132)</f>
        <v>0</v>
      </c>
    </row>
    <row r="133" spans="1:9" ht="15">
      <c r="A133" s="9" t="s">
        <v>35</v>
      </c>
      <c r="B133" s="140">
        <f>'[27]sentex'!$E$24+'[20]Juil Aout VG faites Mme Moitry'!$C$34</f>
        <v>56</v>
      </c>
      <c r="C133" s="88"/>
      <c r="D133" s="41"/>
      <c r="E133" s="41"/>
      <c r="F133" s="41"/>
      <c r="G133" s="41"/>
      <c r="H133" s="28"/>
      <c r="I133" s="63">
        <f>SUM(B133:G133)</f>
        <v>56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59">
        <f>'[8]Mois de Aout'!$N$84</f>
        <v>208</v>
      </c>
      <c r="C135" s="88"/>
      <c r="D135" s="41"/>
      <c r="E135" s="41"/>
      <c r="F135" s="41"/>
      <c r="G135" s="41"/>
      <c r="H135" s="28"/>
      <c r="I135" s="61">
        <f>SUM(B135:G135)</f>
        <v>208</v>
      </c>
    </row>
    <row r="136" spans="1:9" ht="15">
      <c r="A136" s="9" t="s">
        <v>35</v>
      </c>
      <c r="B136" s="60">
        <f>'[8]Mois de Aout'!$B$84</f>
        <v>26</v>
      </c>
      <c r="C136" s="88"/>
      <c r="D136" s="41"/>
      <c r="E136" s="41"/>
      <c r="F136" s="41"/>
      <c r="G136" s="41"/>
      <c r="H136" s="28"/>
      <c r="I136" s="63">
        <f>SUM(B136:G136)</f>
        <v>26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f>'[6]Feuil1'!$K$40</f>
        <v>20</v>
      </c>
      <c r="C138" s="88"/>
      <c r="D138" s="41"/>
      <c r="E138" s="41"/>
      <c r="F138" s="41"/>
      <c r="G138" s="41"/>
      <c r="H138" s="28"/>
      <c r="I138" s="61">
        <f>SUM(B138:G138)</f>
        <v>20</v>
      </c>
    </row>
    <row r="139" spans="1:9" ht="15">
      <c r="A139" s="9" t="s">
        <v>35</v>
      </c>
      <c r="B139" s="133">
        <f>'[6]Feuil1'!$B$40</f>
        <v>14</v>
      </c>
      <c r="C139" s="88"/>
      <c r="D139" s="41"/>
      <c r="E139" s="41"/>
      <c r="F139" s="41"/>
      <c r="G139" s="41"/>
      <c r="H139" s="28"/>
      <c r="I139" s="63">
        <f>SUM(B139:G139)</f>
        <v>14</v>
      </c>
    </row>
    <row r="140" spans="1:9" ht="15">
      <c r="A140" s="9" t="s">
        <v>142</v>
      </c>
      <c r="B140" s="55">
        <f>'[6]Feuil1'!$I$40</f>
        <v>4</v>
      </c>
      <c r="C140" s="88"/>
      <c r="D140" s="41"/>
      <c r="E140" s="41"/>
      <c r="F140" s="41"/>
      <c r="G140" s="41"/>
      <c r="H140" s="28"/>
      <c r="I140" s="63">
        <f>SUM(B140:G140)</f>
        <v>4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88"/>
      <c r="C142" s="88"/>
      <c r="D142" s="41"/>
      <c r="E142" s="41"/>
      <c r="F142" s="41"/>
      <c r="G142" s="41"/>
      <c r="H142" s="28"/>
      <c r="I142" s="61">
        <f>SUM(B142:G142)</f>
        <v>0</v>
      </c>
    </row>
    <row r="143" spans="1:9" ht="15">
      <c r="A143" s="9" t="s">
        <v>35</v>
      </c>
      <c r="B143" s="88"/>
      <c r="C143" s="88"/>
      <c r="D143" s="41"/>
      <c r="E143" s="41"/>
      <c r="F143" s="41"/>
      <c r="G143" s="41"/>
      <c r="H143" s="28"/>
      <c r="I143" s="63">
        <f>SUM(B143:G143)</f>
        <v>0</v>
      </c>
    </row>
    <row r="144" spans="1:9" ht="15">
      <c r="A144" s="24" t="s">
        <v>185</v>
      </c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54">
        <f>'[9]Mois de Aout'!$P$20</f>
        <v>29</v>
      </c>
      <c r="C145" s="41"/>
      <c r="D145" s="41"/>
      <c r="E145" s="41"/>
      <c r="F145" s="41"/>
      <c r="G145" s="41"/>
      <c r="H145" s="28"/>
      <c r="I145" s="61">
        <f>SUM(B145:G145)</f>
        <v>29</v>
      </c>
    </row>
    <row r="146" spans="1:9" ht="15">
      <c r="A146" s="21" t="s">
        <v>35</v>
      </c>
      <c r="B146" s="84">
        <f>'[9]Mois de Aout'!$B$20</f>
        <v>8</v>
      </c>
      <c r="C146" s="41"/>
      <c r="D146" s="41"/>
      <c r="E146" s="41"/>
      <c r="F146" s="41"/>
      <c r="G146" s="41"/>
      <c r="H146" s="28"/>
      <c r="I146" s="63">
        <f>SUM(B146:G146)</f>
        <v>8</v>
      </c>
    </row>
    <row r="147" spans="1:9" ht="15">
      <c r="A147" s="146" t="s">
        <v>196</v>
      </c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f>'[24]Mois de Aout'!$P$29</f>
        <v>156</v>
      </c>
      <c r="C148" s="41"/>
      <c r="D148" s="41"/>
      <c r="E148" s="41"/>
      <c r="F148" s="41"/>
      <c r="G148" s="41"/>
      <c r="H148" s="28"/>
      <c r="I148" s="61">
        <f>SUM(B148:G148)</f>
        <v>156</v>
      </c>
    </row>
    <row r="149" spans="1:9" ht="13.5" customHeight="1">
      <c r="A149" s="9" t="s">
        <v>35</v>
      </c>
      <c r="B149" s="82">
        <f>'[24]Mois de Aout'!$B$29</f>
        <v>13</v>
      </c>
      <c r="C149" s="41"/>
      <c r="D149" s="41"/>
      <c r="E149" s="41"/>
      <c r="F149" s="41"/>
      <c r="G149" s="41"/>
      <c r="H149" s="28"/>
      <c r="I149" s="63">
        <f>SUM(B149:G149)</f>
        <v>13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v>0</v>
      </c>
      <c r="C151" s="41"/>
      <c r="D151" s="41"/>
      <c r="E151" s="41"/>
      <c r="F151" s="41"/>
      <c r="G151" s="41"/>
      <c r="H151" s="28"/>
      <c r="I151" s="61">
        <f>SUM(B151:G151)</f>
        <v>0</v>
      </c>
    </row>
    <row r="152" spans="1:10" ht="13.5" customHeight="1">
      <c r="A152" s="9" t="s">
        <v>35</v>
      </c>
      <c r="B152" s="82">
        <v>0</v>
      </c>
      <c r="C152" s="41"/>
      <c r="D152" s="41"/>
      <c r="E152" s="41"/>
      <c r="F152" s="41"/>
      <c r="G152" s="41"/>
      <c r="H152" s="28"/>
      <c r="I152" s="63">
        <f>SUM(B152:G152)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v>0</v>
      </c>
      <c r="C154" s="41"/>
      <c r="D154" s="41"/>
      <c r="E154" s="41"/>
      <c r="F154" s="41"/>
      <c r="G154" s="41"/>
      <c r="H154" s="28"/>
      <c r="I154" s="61">
        <f>SUM(B154:G154)</f>
        <v>0</v>
      </c>
    </row>
    <row r="155" spans="1:9" ht="13.5" customHeight="1">
      <c r="A155" s="9" t="s">
        <v>120</v>
      </c>
      <c r="B155" s="48">
        <v>0</v>
      </c>
      <c r="C155" s="41"/>
      <c r="D155" s="41"/>
      <c r="E155" s="41"/>
      <c r="F155" s="41"/>
      <c r="G155" s="41"/>
      <c r="H155" s="28"/>
      <c r="I155" s="63">
        <f>SUM(B155:G155)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v>0</v>
      </c>
      <c r="C157" s="41"/>
      <c r="D157" s="41"/>
      <c r="E157" s="41"/>
      <c r="F157" s="41"/>
      <c r="G157" s="41"/>
      <c r="H157" s="28"/>
      <c r="I157" s="61">
        <f>SUM(B157:G157)</f>
        <v>0</v>
      </c>
    </row>
    <row r="158" spans="1:9" ht="13.5" customHeight="1">
      <c r="A158" s="9" t="s">
        <v>120</v>
      </c>
      <c r="B158" s="48">
        <v>0</v>
      </c>
      <c r="C158" s="41"/>
      <c r="D158" s="41"/>
      <c r="E158" s="41"/>
      <c r="F158" s="41"/>
      <c r="G158" s="41"/>
      <c r="H158" s="28"/>
      <c r="I158" s="63">
        <f>SUM(B158:G158)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106" t="s">
        <v>117</v>
      </c>
      <c r="B160" s="106"/>
      <c r="C160" s="106"/>
      <c r="D160" s="106"/>
      <c r="E160" s="106"/>
      <c r="F160" s="106"/>
      <c r="G160" s="106"/>
      <c r="H160" s="151"/>
      <c r="I160" s="106"/>
    </row>
    <row r="161" spans="1:9" ht="15">
      <c r="A161" s="9" t="s">
        <v>53</v>
      </c>
      <c r="B161" s="23">
        <f>'[10]VG a la carte'!$AO$23+'[10]Journées packagées'!$H$15</f>
        <v>1201.5</v>
      </c>
      <c r="C161" s="41"/>
      <c r="D161" s="41"/>
      <c r="E161" s="41"/>
      <c r="F161" s="41"/>
      <c r="G161" s="42"/>
      <c r="H161" s="28"/>
      <c r="I161" s="92">
        <f>SUM(B161:G161)</f>
        <v>1201.5</v>
      </c>
    </row>
    <row r="162" spans="1:9" ht="15">
      <c r="A162" s="9" t="s">
        <v>55</v>
      </c>
      <c r="B162" s="129">
        <f>'[10]VG a la carte'!$AP$23+'[10]Journées packagées'!$I$15</f>
        <v>252</v>
      </c>
      <c r="C162" s="43"/>
      <c r="D162" s="43"/>
      <c r="E162" s="44"/>
      <c r="F162" s="43"/>
      <c r="G162" s="44"/>
      <c r="H162" s="28"/>
      <c r="I162" s="92">
        <f>SUM(B162:G162)</f>
        <v>252</v>
      </c>
    </row>
    <row r="163" spans="1:9" ht="15">
      <c r="A163" s="9" t="s">
        <v>56</v>
      </c>
      <c r="B163" s="129">
        <f>'[10]Journées packagées'!$L$15</f>
        <v>949.5</v>
      </c>
      <c r="C163" s="41"/>
      <c r="D163" s="41"/>
      <c r="E163" s="41"/>
      <c r="F163" s="41"/>
      <c r="G163" s="42"/>
      <c r="H163" s="28"/>
      <c r="I163" s="92">
        <f>SUM(B163:G163)</f>
        <v>949.5</v>
      </c>
    </row>
    <row r="164" spans="1:9" ht="15">
      <c r="A164" s="9" t="s">
        <v>35</v>
      </c>
      <c r="B164" s="36">
        <f>'[10]VG a la carte'!$B$23+'[10]Journées packagées'!$B$15</f>
        <v>57</v>
      </c>
      <c r="C164" s="41"/>
      <c r="D164" s="41"/>
      <c r="E164" s="41"/>
      <c r="F164" s="41"/>
      <c r="G164" s="42"/>
      <c r="H164" s="28"/>
      <c r="I164" s="37">
        <f>SUM(B164:G164)</f>
        <v>57</v>
      </c>
    </row>
    <row r="165" spans="1:9" ht="15">
      <c r="A165" s="106" t="s">
        <v>118</v>
      </c>
      <c r="B165" s="106"/>
      <c r="C165" s="106"/>
      <c r="D165" s="106"/>
      <c r="E165" s="106"/>
      <c r="F165" s="106"/>
      <c r="G165" s="106"/>
      <c r="H165" s="151"/>
      <c r="I165" s="106"/>
    </row>
    <row r="166" spans="1:9" ht="15">
      <c r="A166" s="10" t="s">
        <v>58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54">
        <f>'[23]Mois d''Aout'!$P$24+'[11]Saison'!$N$223</f>
        <v>1073</v>
      </c>
      <c r="C167" s="20"/>
      <c r="D167" s="20"/>
      <c r="E167" s="20"/>
      <c r="F167" s="20"/>
      <c r="G167" s="20"/>
      <c r="H167" s="20"/>
      <c r="I167" s="34">
        <f>SUM(B167:G167)</f>
        <v>1073</v>
      </c>
    </row>
    <row r="168" spans="1:9" ht="15">
      <c r="A168" s="9" t="s">
        <v>35</v>
      </c>
      <c r="B168" s="55">
        <f>'[23]Mois d''Aout'!$B$24+'[11]Saison'!$C$223</f>
        <v>292</v>
      </c>
      <c r="C168" s="20"/>
      <c r="D168" s="20"/>
      <c r="E168" s="20"/>
      <c r="F168" s="20"/>
      <c r="G168" s="20"/>
      <c r="H168" s="28"/>
      <c r="I168" s="37">
        <f>SUM(B168:G168)</f>
        <v>292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141">
        <v>0</v>
      </c>
      <c r="C170" s="20"/>
      <c r="D170" s="20"/>
      <c r="E170" s="20"/>
      <c r="F170" s="20"/>
      <c r="G170" s="20"/>
      <c r="H170" s="20"/>
      <c r="I170" s="34">
        <f>SUM(B170:G170)</f>
        <v>0</v>
      </c>
    </row>
    <row r="171" spans="1:9" ht="15">
      <c r="A171" s="9" t="s">
        <v>35</v>
      </c>
      <c r="B171" s="99">
        <v>367</v>
      </c>
      <c r="C171" s="20"/>
      <c r="D171" s="20"/>
      <c r="E171" s="20"/>
      <c r="F171" s="20"/>
      <c r="G171" s="20"/>
      <c r="H171" s="28"/>
      <c r="I171" s="37">
        <f>SUM(B171:G171)</f>
        <v>367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54">
        <f>'[12]Saison'!$N$287</f>
        <v>1142</v>
      </c>
      <c r="C173" s="20"/>
      <c r="D173" s="20"/>
      <c r="E173" s="20"/>
      <c r="F173" s="20"/>
      <c r="G173" s="20"/>
      <c r="H173" s="20"/>
      <c r="I173" s="34">
        <f>SUM(B173:G173)</f>
        <v>1142</v>
      </c>
    </row>
    <row r="174" spans="1:9" ht="15">
      <c r="A174" s="9" t="s">
        <v>35</v>
      </c>
      <c r="B174" s="55">
        <f>'[12]Saison'!$B$287</f>
        <v>344</v>
      </c>
      <c r="C174" s="20"/>
      <c r="D174" s="20"/>
      <c r="E174" s="20"/>
      <c r="F174" s="20"/>
      <c r="G174" s="20"/>
      <c r="H174" s="28"/>
      <c r="I174" s="37">
        <f>SUM(B174:G174)</f>
        <v>344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54">
        <f>'[13]Bilan'!$H$11+'[13]Bilan'!$H$12</f>
        <v>355</v>
      </c>
      <c r="C176" s="20"/>
      <c r="D176" s="20"/>
      <c r="E176" s="20"/>
      <c r="F176" s="20"/>
      <c r="G176" s="20"/>
      <c r="H176" s="20"/>
      <c r="I176" s="34">
        <f>SUM(B176:G176)</f>
        <v>355</v>
      </c>
    </row>
    <row r="177" spans="1:9" ht="15">
      <c r="A177" s="9" t="s">
        <v>35</v>
      </c>
      <c r="B177" s="55">
        <f>'[13]Bilan'!$B$11+'[13]Bilan'!$B$12</f>
        <v>60</v>
      </c>
      <c r="C177" s="20"/>
      <c r="D177" s="20"/>
      <c r="E177" s="20"/>
      <c r="F177" s="20"/>
      <c r="G177" s="20"/>
      <c r="H177" s="28"/>
      <c r="I177" s="37">
        <f>SUM(B177:G177)</f>
        <v>60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125</v>
      </c>
      <c r="B179" s="102"/>
      <c r="C179" s="102"/>
      <c r="D179" s="102"/>
      <c r="E179" s="102"/>
      <c r="F179" s="102"/>
      <c r="G179" s="102"/>
      <c r="H179" s="102"/>
      <c r="I179" s="103"/>
    </row>
    <row r="180" spans="1:9" ht="30">
      <c r="A180" s="9" t="s">
        <v>135</v>
      </c>
      <c r="B180" s="99">
        <v>125</v>
      </c>
      <c r="C180" s="20"/>
      <c r="D180" s="20"/>
      <c r="E180" s="20"/>
      <c r="F180" s="20"/>
      <c r="G180" s="20"/>
      <c r="H180" s="20"/>
      <c r="I180" s="64">
        <f>SUM(B180)</f>
        <v>125</v>
      </c>
    </row>
    <row r="181" spans="1:9" ht="15">
      <c r="A181" s="9" t="s">
        <v>164</v>
      </c>
      <c r="B181" s="100">
        <f>B180*4</f>
        <v>500</v>
      </c>
      <c r="C181" s="20"/>
      <c r="D181" s="20"/>
      <c r="E181" s="20"/>
      <c r="F181" s="20"/>
      <c r="G181" s="20"/>
      <c r="H181" s="20"/>
      <c r="I181" s="101">
        <f aca="true" t="shared" si="8" ref="I181:I189">SUM(B181)</f>
        <v>500</v>
      </c>
    </row>
    <row r="182" spans="1:9" ht="15">
      <c r="A182" s="9" t="s">
        <v>136</v>
      </c>
      <c r="B182" s="99">
        <v>154</v>
      </c>
      <c r="C182" s="20"/>
      <c r="D182" s="20"/>
      <c r="E182" s="20"/>
      <c r="F182" s="20"/>
      <c r="G182" s="20"/>
      <c r="H182" s="20"/>
      <c r="I182" s="64">
        <f t="shared" si="8"/>
        <v>154</v>
      </c>
    </row>
    <row r="183" spans="1:9" ht="15">
      <c r="A183" s="9" t="s">
        <v>164</v>
      </c>
      <c r="B183" s="100">
        <f>B182*4</f>
        <v>616</v>
      </c>
      <c r="C183" s="20"/>
      <c r="D183" s="20"/>
      <c r="E183" s="20"/>
      <c r="F183" s="20"/>
      <c r="G183" s="20"/>
      <c r="H183" s="20"/>
      <c r="I183" s="101">
        <f t="shared" si="8"/>
        <v>616</v>
      </c>
    </row>
    <row r="184" spans="1:9" ht="15">
      <c r="A184" s="9" t="s">
        <v>137</v>
      </c>
      <c r="B184" s="99">
        <v>165</v>
      </c>
      <c r="C184" s="20"/>
      <c r="D184" s="20"/>
      <c r="E184" s="20"/>
      <c r="F184" s="20"/>
      <c r="G184" s="20"/>
      <c r="H184" s="20"/>
      <c r="I184" s="64">
        <f t="shared" si="8"/>
        <v>165</v>
      </c>
    </row>
    <row r="185" spans="1:9" ht="15">
      <c r="A185" s="9" t="s">
        <v>164</v>
      </c>
      <c r="B185" s="100">
        <f>B184*4</f>
        <v>660</v>
      </c>
      <c r="C185" s="20"/>
      <c r="D185" s="20"/>
      <c r="E185" s="20"/>
      <c r="F185" s="20"/>
      <c r="G185" s="20"/>
      <c r="H185" s="20"/>
      <c r="I185" s="101">
        <f t="shared" si="8"/>
        <v>660</v>
      </c>
    </row>
    <row r="186" spans="1:9" ht="15">
      <c r="A186" s="9" t="s">
        <v>138</v>
      </c>
      <c r="B186" s="99">
        <v>169</v>
      </c>
      <c r="C186" s="20"/>
      <c r="D186" s="20"/>
      <c r="E186" s="20"/>
      <c r="F186" s="20"/>
      <c r="G186" s="20"/>
      <c r="H186" s="20"/>
      <c r="I186" s="64">
        <f t="shared" si="8"/>
        <v>169</v>
      </c>
    </row>
    <row r="187" spans="1:9" ht="15">
      <c r="A187" s="9" t="s">
        <v>164</v>
      </c>
      <c r="B187" s="99">
        <f>B186*4</f>
        <v>676</v>
      </c>
      <c r="C187" s="20"/>
      <c r="D187" s="20"/>
      <c r="E187" s="20"/>
      <c r="F187" s="20"/>
      <c r="G187" s="20"/>
      <c r="H187" s="20"/>
      <c r="I187" s="64">
        <f t="shared" si="8"/>
        <v>676</v>
      </c>
    </row>
    <row r="188" spans="1:9" ht="15">
      <c r="A188" s="9" t="s">
        <v>163</v>
      </c>
      <c r="B188" s="99">
        <v>229</v>
      </c>
      <c r="C188" s="20"/>
      <c r="D188" s="20"/>
      <c r="E188" s="20"/>
      <c r="F188" s="20"/>
      <c r="G188" s="20"/>
      <c r="H188" s="20"/>
      <c r="I188" s="64">
        <f t="shared" si="8"/>
        <v>229</v>
      </c>
    </row>
    <row r="189" spans="1:9" ht="15">
      <c r="A189" s="9" t="s">
        <v>164</v>
      </c>
      <c r="B189" s="99">
        <f>B188*4</f>
        <v>916</v>
      </c>
      <c r="C189" s="20"/>
      <c r="D189" s="20"/>
      <c r="E189" s="20"/>
      <c r="F189" s="20"/>
      <c r="G189" s="20"/>
      <c r="H189" s="20"/>
      <c r="I189" s="64">
        <f t="shared" si="8"/>
        <v>916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148">
        <f>'[7]Pèlerins'!$I$173</f>
        <v>70</v>
      </c>
      <c r="C192" s="16"/>
      <c r="D192" s="16"/>
      <c r="E192" s="16"/>
      <c r="F192" s="16"/>
      <c r="G192" s="16"/>
      <c r="H192" s="16"/>
      <c r="I192" s="67">
        <f>SUM(B192)</f>
        <v>70</v>
      </c>
      <c r="J192" s="50"/>
    </row>
    <row r="193" spans="1:9" ht="15.75" customHeight="1">
      <c r="A193" s="21" t="s">
        <v>113</v>
      </c>
      <c r="B193" s="148">
        <f>'[7]Pèlerins'!$I$174</f>
        <v>2</v>
      </c>
      <c r="C193" s="16"/>
      <c r="D193" s="16"/>
      <c r="E193" s="16"/>
      <c r="F193" s="16"/>
      <c r="G193" s="16"/>
      <c r="H193" s="16"/>
      <c r="I193" s="67">
        <f>SUM(B193)</f>
        <v>2</v>
      </c>
    </row>
    <row r="194" spans="1:9" ht="15.75" customHeight="1">
      <c r="A194" s="9" t="s">
        <v>127</v>
      </c>
      <c r="B194" s="51">
        <f>SUM(B192*13)+(B193*5)</f>
        <v>920</v>
      </c>
      <c r="C194" s="33"/>
      <c r="D194" s="33"/>
      <c r="E194" s="33"/>
      <c r="F194" s="33"/>
      <c r="G194" s="33"/>
      <c r="H194" s="33"/>
      <c r="I194" s="71">
        <f>B194</f>
        <v>920</v>
      </c>
    </row>
    <row r="195" spans="1:9" ht="15.75" customHeight="1">
      <c r="A195" s="9" t="s">
        <v>187</v>
      </c>
      <c r="B195" s="149">
        <f>SUM(B192*12.6*5%)+(B193*5*5%)</f>
        <v>44.6</v>
      </c>
      <c r="C195" s="33"/>
      <c r="D195" s="33"/>
      <c r="E195" s="33"/>
      <c r="F195" s="33"/>
      <c r="G195" s="33"/>
      <c r="H195" s="33"/>
      <c r="I195" s="71">
        <f>B195</f>
        <v>44.6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23">
        <f>'[38]Ventes St Sever'!$U$298+'[38]Ventes Musée'!$P$76</f>
        <v>2801.9500000000016</v>
      </c>
      <c r="C198" s="23">
        <f>'[5]Ventes Hagetmau'!$T$108+'[5]Ventes Crypte'!$G$19</f>
        <v>249.85</v>
      </c>
      <c r="D198" s="23">
        <f>'[5]Ventes Amou'!$T$182</f>
        <v>319.04999999999995</v>
      </c>
      <c r="E198" s="33"/>
      <c r="F198" s="54">
        <f>'[5]Ventes Samadet'!$I$86</f>
        <v>600.75</v>
      </c>
      <c r="G198" s="33"/>
      <c r="H198" s="54">
        <f>'[5]Vente en ligne'!$U$117</f>
        <v>35.15</v>
      </c>
      <c r="I198" s="34">
        <f>SUM(B198:H198)</f>
        <v>4006.7500000000014</v>
      </c>
    </row>
    <row r="199" spans="1:9" ht="15">
      <c r="A199" s="6" t="s">
        <v>54</v>
      </c>
      <c r="B199" s="160">
        <f>'[38]Ventes St Sever'!$T$298+'[38]Ventes Musée'!$P$75</f>
        <v>574</v>
      </c>
      <c r="C199" s="130">
        <f>'[5]Ventes Hagetmau'!$S$108+'[5]Ventes Crypte'!$F$19</f>
        <v>57</v>
      </c>
      <c r="D199" s="76">
        <f>'[5]Ventes Amou'!$S$182</f>
        <v>54</v>
      </c>
      <c r="E199" s="33"/>
      <c r="F199" s="133">
        <f>'[5]Ventes Samadet'!$H$86</f>
        <v>103</v>
      </c>
      <c r="G199" s="33"/>
      <c r="H199" s="133">
        <f>'[5]Vente en ligne'!$T$117</f>
        <v>4</v>
      </c>
      <c r="I199" s="156">
        <f>SUM(B199:H199)</f>
        <v>792</v>
      </c>
    </row>
    <row r="200" spans="1:11" ht="15">
      <c r="A200" s="168" t="s">
        <v>60</v>
      </c>
      <c r="B200" s="168"/>
      <c r="C200" s="168"/>
      <c r="D200" s="168"/>
      <c r="E200" s="168"/>
      <c r="F200" s="168"/>
      <c r="G200" s="168"/>
      <c r="H200" s="168"/>
      <c r="I200" s="168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f>'[14]4 août'!$L$33+'[14]18 août'!$L$37+'[14]4 août'!$O$33</f>
        <v>906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153"/>
      <c r="I202" s="97">
        <f>SUM(B202:G202)</f>
        <v>906</v>
      </c>
      <c r="J202" s="72"/>
      <c r="K202" s="77"/>
    </row>
    <row r="203" spans="1:11" ht="15">
      <c r="A203" s="9" t="s">
        <v>121</v>
      </c>
      <c r="B203" s="141">
        <f>'[7]Nuits Musicales'!$E$6+'[7]Nuits Musicales'!$E$7+'[7]Nuits Musicales'!$I$6+'[7]Nuits Musicales'!$I$7</f>
        <v>39.6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/>
      <c r="I203" s="73">
        <f>SUM(B203:G203)</f>
        <v>39.6</v>
      </c>
      <c r="J203" s="72"/>
      <c r="K203" s="77"/>
    </row>
    <row r="204" spans="1:9" ht="15">
      <c r="A204" s="9" t="s">
        <v>35</v>
      </c>
      <c r="B204" s="55">
        <f>'[14]4 août'!$B$33+'[14]18 août'!$B$37</f>
        <v>71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/>
      <c r="I204" s="64">
        <f>SUM(B204:G204)</f>
        <v>71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/>
      <c r="I206" s="73">
        <f aca="true" t="shared" si="9" ref="I206:I212">SUM(B206:G206)</f>
        <v>0</v>
      </c>
    </row>
    <row r="207" spans="1:9" ht="15">
      <c r="A207" s="9" t="s">
        <v>62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/>
      <c r="I207" s="73">
        <f t="shared" si="9"/>
        <v>0</v>
      </c>
    </row>
    <row r="208" spans="1:9" ht="15">
      <c r="A208" s="9" t="s">
        <v>63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/>
      <c r="I208" s="73">
        <f t="shared" si="9"/>
        <v>0</v>
      </c>
    </row>
    <row r="209" spans="1:9" ht="15">
      <c r="A209" s="9" t="s">
        <v>65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/>
      <c r="I209" s="73">
        <f t="shared" si="9"/>
        <v>0</v>
      </c>
    </row>
    <row r="210" spans="1:9" ht="15">
      <c r="A210" s="9" t="s">
        <v>148</v>
      </c>
      <c r="B210" s="141">
        <v>0</v>
      </c>
      <c r="C210" s="141">
        <v>0</v>
      </c>
      <c r="D210" s="141">
        <f>'[28]Gaujacqjournée'!$J$53</f>
        <v>949</v>
      </c>
      <c r="E210" s="54">
        <v>0</v>
      </c>
      <c r="F210" s="54">
        <v>0</v>
      </c>
      <c r="G210" s="54">
        <v>0</v>
      </c>
      <c r="H210" s="54"/>
      <c r="I210" s="73">
        <f t="shared" si="9"/>
        <v>949</v>
      </c>
    </row>
    <row r="211" spans="1:9" ht="15">
      <c r="A211" s="9" t="s">
        <v>149</v>
      </c>
      <c r="B211" s="141">
        <v>0</v>
      </c>
      <c r="C211" s="141">
        <v>0</v>
      </c>
      <c r="D211" s="141">
        <f>'[29]nocturne aout '!$H$7</f>
        <v>150</v>
      </c>
      <c r="E211" s="54">
        <v>0</v>
      </c>
      <c r="F211" s="54">
        <v>0</v>
      </c>
      <c r="G211" s="54">
        <v>0</v>
      </c>
      <c r="H211" s="54"/>
      <c r="I211" s="73">
        <f t="shared" si="9"/>
        <v>150</v>
      </c>
    </row>
    <row r="212" spans="1:9" ht="15">
      <c r="A212" s="9" t="s">
        <v>157</v>
      </c>
      <c r="B212" s="141">
        <v>0</v>
      </c>
      <c r="C212" s="141">
        <v>0</v>
      </c>
      <c r="D212" s="141">
        <f>'[30]entrée août '!$L$22</f>
        <v>355</v>
      </c>
      <c r="E212" s="33"/>
      <c r="F212" s="33"/>
      <c r="G212" s="33"/>
      <c r="H212" s="33"/>
      <c r="I212" s="73">
        <f t="shared" si="9"/>
        <v>355</v>
      </c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 aca="true" t="shared" si="10" ref="B218:G218">SUM(B206:B217)</f>
        <v>0</v>
      </c>
      <c r="C218" s="73">
        <f t="shared" si="10"/>
        <v>0</v>
      </c>
      <c r="D218" s="73">
        <f t="shared" si="10"/>
        <v>1454</v>
      </c>
      <c r="E218" s="73">
        <f t="shared" si="10"/>
        <v>0</v>
      </c>
      <c r="F218" s="73">
        <f t="shared" si="10"/>
        <v>0</v>
      </c>
      <c r="G218" s="73">
        <f t="shared" si="10"/>
        <v>0</v>
      </c>
      <c r="H218" s="73"/>
      <c r="I218" s="73">
        <f>SUM(B218:G218)</f>
        <v>1454</v>
      </c>
    </row>
    <row r="219" spans="1:9" ht="15">
      <c r="A219" s="6" t="s">
        <v>55</v>
      </c>
      <c r="B219" s="73">
        <v>0</v>
      </c>
      <c r="C219" s="73">
        <v>0</v>
      </c>
      <c r="D219" s="73">
        <f>'[28]Gaujacqjournée'!$C$59+'[29]nocturne aout '!$B$9+'[30]entrée août '!$M$22</f>
        <v>129</v>
      </c>
      <c r="E219" s="73">
        <v>0</v>
      </c>
      <c r="F219" s="73">
        <v>0</v>
      </c>
      <c r="G219" s="73">
        <v>0</v>
      </c>
      <c r="H219" s="73"/>
      <c r="I219" s="73">
        <f>SUM(B219:G219)</f>
        <v>129</v>
      </c>
    </row>
    <row r="220" spans="1:9" ht="15">
      <c r="A220" s="6" t="s">
        <v>69</v>
      </c>
      <c r="B220" s="64">
        <v>0</v>
      </c>
      <c r="C220" s="64">
        <v>0</v>
      </c>
      <c r="D220" s="64">
        <v>233</v>
      </c>
      <c r="E220" s="64">
        <v>0</v>
      </c>
      <c r="F220" s="64">
        <v>0</v>
      </c>
      <c r="G220" s="64">
        <v>0</v>
      </c>
      <c r="H220" s="64"/>
      <c r="I220" s="64">
        <f>SUM(B220:G220)</f>
        <v>233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f>'[1]Saint-Sever'!$U$27</f>
        <v>13</v>
      </c>
      <c r="C222" s="73">
        <v>0</v>
      </c>
      <c r="D222" s="73">
        <f>'[1]Amou'!$W$71</f>
        <v>21</v>
      </c>
      <c r="E222" s="33"/>
      <c r="F222" s="33"/>
      <c r="G222" s="33"/>
      <c r="H222" s="33"/>
      <c r="I222" s="73">
        <f>SUM(B222:G222)</f>
        <v>34</v>
      </c>
    </row>
    <row r="223" spans="1:9" ht="15">
      <c r="A223" s="6" t="s">
        <v>55</v>
      </c>
      <c r="B223" s="73">
        <f>'[1]Saint-Sever'!$W$27</f>
        <v>0.6</v>
      </c>
      <c r="C223" s="73">
        <v>0</v>
      </c>
      <c r="D223" s="73">
        <f>'[1]Amou'!$X$71</f>
        <v>1.2</v>
      </c>
      <c r="E223" s="33"/>
      <c r="F223" s="33"/>
      <c r="G223" s="33"/>
      <c r="H223" s="33"/>
      <c r="I223" s="73">
        <f>SUM(B223:G223)</f>
        <v>1.7999999999999998</v>
      </c>
    </row>
    <row r="224" spans="1:9" ht="15">
      <c r="A224" s="6" t="s">
        <v>69</v>
      </c>
      <c r="B224" s="64">
        <f>'[1]Saint-Sever'!$O$27</f>
        <v>1</v>
      </c>
      <c r="C224" s="64">
        <v>0</v>
      </c>
      <c r="D224" s="64">
        <f>'[1]Amou'!$I$71</f>
        <v>1</v>
      </c>
      <c r="E224" s="20"/>
      <c r="F224" s="20"/>
      <c r="G224" s="20"/>
      <c r="H224" s="20"/>
      <c r="I224" s="64">
        <f>SUM(B224:G224)</f>
        <v>2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/>
      <c r="I226" s="73">
        <f aca="true" t="shared" si="11" ref="I226:I250">SUM(B226:G226)</f>
        <v>0</v>
      </c>
    </row>
    <row r="227" spans="1:9" ht="15">
      <c r="A227" s="9" t="s">
        <v>161</v>
      </c>
      <c r="B227" s="54">
        <v>0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/>
      <c r="I227" s="73">
        <f t="shared" si="11"/>
        <v>0</v>
      </c>
    </row>
    <row r="228" spans="1:9" ht="15">
      <c r="A228" s="9" t="s">
        <v>162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/>
      <c r="I228" s="73">
        <f t="shared" si="11"/>
        <v>0</v>
      </c>
    </row>
    <row r="229" spans="1:9" ht="15">
      <c r="A229" s="9" t="s">
        <v>199</v>
      </c>
      <c r="B229" s="5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/>
      <c r="I229" s="73">
        <f t="shared" si="11"/>
        <v>0</v>
      </c>
    </row>
    <row r="230" spans="1:9" ht="15">
      <c r="A230" s="9" t="s">
        <v>191</v>
      </c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/>
      <c r="I230" s="73">
        <f t="shared" si="11"/>
        <v>0</v>
      </c>
    </row>
    <row r="231" spans="1:9" ht="15">
      <c r="A231" s="9" t="s">
        <v>190</v>
      </c>
      <c r="B231" s="54">
        <v>0</v>
      </c>
      <c r="C231" s="54">
        <v>0</v>
      </c>
      <c r="D231" s="54">
        <f>'[31]Feuilles de ventes'!$T$11</f>
        <v>252</v>
      </c>
      <c r="E231" s="54">
        <v>0</v>
      </c>
      <c r="F231" s="54">
        <v>0</v>
      </c>
      <c r="G231" s="54">
        <v>0</v>
      </c>
      <c r="H231" s="54"/>
      <c r="I231" s="73">
        <f t="shared" si="11"/>
        <v>252</v>
      </c>
    </row>
    <row r="232" spans="1:9" ht="15">
      <c r="A232" s="9"/>
      <c r="B232" s="54"/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/>
      <c r="I232" s="73">
        <f t="shared" si="11"/>
        <v>0</v>
      </c>
    </row>
    <row r="233" spans="1:9" ht="15">
      <c r="A233" s="9"/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/>
      <c r="I233" s="73">
        <f t="shared" si="11"/>
        <v>0</v>
      </c>
    </row>
    <row r="234" spans="1:9" ht="15">
      <c r="A234" s="9"/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/>
      <c r="I234" s="73">
        <f t="shared" si="11"/>
        <v>0</v>
      </c>
    </row>
    <row r="235" spans="1:9" ht="15">
      <c r="A235" s="9"/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/>
      <c r="I235" s="73">
        <f t="shared" si="11"/>
        <v>0</v>
      </c>
    </row>
    <row r="236" spans="1:9" ht="15">
      <c r="A236" s="9"/>
      <c r="B236" s="54">
        <v>0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/>
      <c r="I236" s="73">
        <f t="shared" si="11"/>
        <v>0</v>
      </c>
    </row>
    <row r="237" spans="1:9" ht="15">
      <c r="A237" s="9"/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/>
      <c r="I237" s="73">
        <f t="shared" si="11"/>
        <v>0</v>
      </c>
    </row>
    <row r="238" spans="1:9" ht="15">
      <c r="A238" s="9"/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/>
      <c r="I238" s="73">
        <f t="shared" si="11"/>
        <v>0</v>
      </c>
    </row>
    <row r="239" spans="1:9" ht="15">
      <c r="A239" s="9"/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/>
      <c r="I239" s="73">
        <f t="shared" si="11"/>
        <v>0</v>
      </c>
    </row>
    <row r="240" spans="1:9" ht="15">
      <c r="A240" s="9"/>
      <c r="B240" s="54">
        <v>0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/>
      <c r="I240" s="73">
        <f t="shared" si="11"/>
        <v>0</v>
      </c>
    </row>
    <row r="241" spans="1:9" ht="15">
      <c r="A241" s="9"/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/>
      <c r="I241" s="73">
        <f t="shared" si="11"/>
        <v>0</v>
      </c>
    </row>
    <row r="242" spans="1:9" ht="15">
      <c r="A242" s="9"/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/>
      <c r="I242" s="73">
        <f t="shared" si="11"/>
        <v>0</v>
      </c>
    </row>
    <row r="243" spans="1:9" ht="15">
      <c r="A243" s="9"/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/>
      <c r="I243" s="73">
        <f t="shared" si="11"/>
        <v>0</v>
      </c>
    </row>
    <row r="244" spans="1:9" ht="15">
      <c r="A244" s="9"/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/>
      <c r="I244" s="73">
        <f t="shared" si="11"/>
        <v>0</v>
      </c>
    </row>
    <row r="245" spans="1:9" ht="15">
      <c r="A245" s="9"/>
      <c r="B245" s="54">
        <v>0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/>
      <c r="I245" s="73">
        <f t="shared" si="11"/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f>SUM(B226:B245)</f>
        <v>0</v>
      </c>
      <c r="C248" s="73">
        <f>SUM(C226:C245)</f>
        <v>0</v>
      </c>
      <c r="D248" s="73">
        <f>SUM(D226:D245)</f>
        <v>252</v>
      </c>
      <c r="E248" s="73">
        <v>0</v>
      </c>
      <c r="F248" s="73">
        <v>0</v>
      </c>
      <c r="G248" s="73">
        <v>0</v>
      </c>
      <c r="H248" s="73"/>
      <c r="I248" s="73">
        <f t="shared" si="11"/>
        <v>252</v>
      </c>
    </row>
    <row r="249" spans="1:9" ht="15">
      <c r="A249" s="6" t="s">
        <v>55</v>
      </c>
      <c r="B249" s="73">
        <v>0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/>
      <c r="I249" s="73">
        <f t="shared" si="11"/>
        <v>0</v>
      </c>
    </row>
    <row r="250" spans="1:9" ht="15">
      <c r="A250" s="6" t="s">
        <v>69</v>
      </c>
      <c r="B250" s="147"/>
      <c r="C250" s="64">
        <v>0</v>
      </c>
      <c r="D250" s="150">
        <f>'[31]Feuilles de ventes'!$R$11</f>
        <v>21</v>
      </c>
      <c r="E250" s="64">
        <v>0</v>
      </c>
      <c r="F250" s="64">
        <v>0</v>
      </c>
      <c r="G250" s="64">
        <v>0</v>
      </c>
      <c r="H250" s="64"/>
      <c r="I250" s="64">
        <f t="shared" si="11"/>
        <v>21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v>0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/>
      <c r="I252" s="73">
        <f aca="true" t="shared" si="12" ref="I252:I262">SUM(B252:G252)</f>
        <v>0</v>
      </c>
    </row>
    <row r="253" spans="1:9" ht="15">
      <c r="A253" s="9"/>
      <c r="B253" s="54">
        <v>0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/>
      <c r="I253" s="73">
        <f t="shared" si="12"/>
        <v>0</v>
      </c>
    </row>
    <row r="254" spans="1:9" ht="15">
      <c r="A254" s="9"/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/>
      <c r="I254" s="73">
        <f t="shared" si="12"/>
        <v>0</v>
      </c>
    </row>
    <row r="255" spans="1:9" ht="15">
      <c r="A255" s="9"/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/>
      <c r="I255" s="73">
        <f t="shared" si="12"/>
        <v>0</v>
      </c>
    </row>
    <row r="256" spans="1:9" ht="15">
      <c r="A256" s="9"/>
      <c r="B256" s="54">
        <v>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/>
      <c r="I256" s="73">
        <f t="shared" si="12"/>
        <v>0</v>
      </c>
    </row>
    <row r="257" spans="1:9" ht="15">
      <c r="A257" s="9"/>
      <c r="B257" s="54">
        <v>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/>
      <c r="I257" s="73">
        <f t="shared" si="12"/>
        <v>0</v>
      </c>
    </row>
    <row r="258" spans="1:9" ht="15">
      <c r="A258" s="9"/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/>
      <c r="I258" s="73">
        <f t="shared" si="12"/>
        <v>0</v>
      </c>
    </row>
    <row r="259" spans="1:9" ht="15">
      <c r="A259" s="9"/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/>
      <c r="I259" s="73">
        <f t="shared" si="12"/>
        <v>0</v>
      </c>
    </row>
    <row r="260" spans="1:9" ht="15">
      <c r="A260" s="6" t="s">
        <v>68</v>
      </c>
      <c r="B260" s="73">
        <f aca="true" t="shared" si="13" ref="B260:G260">SUM(B252:B259)</f>
        <v>0</v>
      </c>
      <c r="C260" s="73">
        <f t="shared" si="13"/>
        <v>0</v>
      </c>
      <c r="D260" s="73">
        <f t="shared" si="13"/>
        <v>0</v>
      </c>
      <c r="E260" s="73">
        <f t="shared" si="13"/>
        <v>0</v>
      </c>
      <c r="F260" s="73">
        <f t="shared" si="13"/>
        <v>0</v>
      </c>
      <c r="G260" s="73">
        <f t="shared" si="13"/>
        <v>0</v>
      </c>
      <c r="H260" s="73"/>
      <c r="I260" s="73">
        <f t="shared" si="12"/>
        <v>0</v>
      </c>
    </row>
    <row r="261" spans="1:9" ht="15">
      <c r="A261" s="6" t="s">
        <v>55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/>
      <c r="I261" s="73">
        <f t="shared" si="12"/>
        <v>0</v>
      </c>
    </row>
    <row r="262" spans="1:9" ht="15">
      <c r="A262" s="6" t="s">
        <v>69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/>
      <c r="I262" s="64">
        <f t="shared" si="12"/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v>0</v>
      </c>
      <c r="C264" s="54">
        <v>0</v>
      </c>
      <c r="D264" s="54">
        <f>'[16]Individuel'!$K$90+'[16]Stage'!$D$65</f>
        <v>2869</v>
      </c>
      <c r="E264" s="54">
        <v>0</v>
      </c>
      <c r="F264" s="54">
        <v>0</v>
      </c>
      <c r="G264" s="54">
        <v>0</v>
      </c>
      <c r="H264" s="54"/>
      <c r="I264" s="73">
        <f aca="true" t="shared" si="14" ref="I264:I275">SUM(B264:G264)</f>
        <v>2869</v>
      </c>
    </row>
    <row r="265" spans="1:9" ht="15">
      <c r="A265" s="116" t="s">
        <v>156</v>
      </c>
      <c r="B265" s="54">
        <v>0</v>
      </c>
      <c r="C265" s="54">
        <v>0</v>
      </c>
      <c r="D265" s="54">
        <f>'[15]Aout'!$D$32</f>
        <v>24</v>
      </c>
      <c r="E265" s="54">
        <v>0</v>
      </c>
      <c r="F265" s="54">
        <v>0</v>
      </c>
      <c r="G265" s="54">
        <v>0</v>
      </c>
      <c r="H265" s="54"/>
      <c r="I265" s="73">
        <f t="shared" si="14"/>
        <v>24</v>
      </c>
    </row>
    <row r="266" spans="1:9" ht="15">
      <c r="A266" s="9"/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/>
      <c r="I266" s="73">
        <f t="shared" si="14"/>
        <v>0</v>
      </c>
    </row>
    <row r="267" spans="1:9" ht="15">
      <c r="A267" s="9"/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/>
      <c r="I267" s="73">
        <f t="shared" si="14"/>
        <v>0</v>
      </c>
    </row>
    <row r="268" spans="1:9" ht="15">
      <c r="A268" s="9"/>
      <c r="B268" s="54">
        <v>0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/>
      <c r="I268" s="73">
        <f t="shared" si="14"/>
        <v>0</v>
      </c>
    </row>
    <row r="269" spans="1:9" ht="15">
      <c r="A269" s="9"/>
      <c r="B269" s="54">
        <v>0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/>
      <c r="I269" s="73">
        <f t="shared" si="14"/>
        <v>0</v>
      </c>
    </row>
    <row r="270" spans="1:9" ht="15">
      <c r="A270" s="9"/>
      <c r="B270" s="54"/>
      <c r="C270" s="54"/>
      <c r="D270" s="54"/>
      <c r="E270" s="54"/>
      <c r="F270" s="54"/>
      <c r="G270" s="54"/>
      <c r="H270" s="54"/>
      <c r="I270" s="73"/>
    </row>
    <row r="271" spans="1:9" ht="15">
      <c r="A271" s="9"/>
      <c r="B271" s="54"/>
      <c r="C271" s="54"/>
      <c r="D271" s="54"/>
      <c r="E271" s="54"/>
      <c r="F271" s="54"/>
      <c r="G271" s="54"/>
      <c r="H271" s="54"/>
      <c r="I271" s="73"/>
    </row>
    <row r="272" spans="1:9" ht="15">
      <c r="A272" s="9"/>
      <c r="B272" s="54">
        <v>0</v>
      </c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/>
      <c r="I272" s="73">
        <f t="shared" si="14"/>
        <v>0</v>
      </c>
    </row>
    <row r="273" spans="1:9" ht="15">
      <c r="A273" s="6" t="s">
        <v>68</v>
      </c>
      <c r="B273" s="73">
        <f aca="true" t="shared" si="15" ref="B273:G273">SUM(B264:B272)</f>
        <v>0</v>
      </c>
      <c r="C273" s="73">
        <f t="shared" si="15"/>
        <v>0</v>
      </c>
      <c r="D273" s="73">
        <f t="shared" si="15"/>
        <v>2893</v>
      </c>
      <c r="E273" s="73">
        <f t="shared" si="15"/>
        <v>0</v>
      </c>
      <c r="F273" s="73">
        <f t="shared" si="15"/>
        <v>0</v>
      </c>
      <c r="G273" s="73">
        <f t="shared" si="15"/>
        <v>0</v>
      </c>
      <c r="H273" s="73"/>
      <c r="I273" s="73">
        <f t="shared" si="14"/>
        <v>2893</v>
      </c>
    </row>
    <row r="274" spans="1:9" ht="15">
      <c r="A274" s="6" t="s">
        <v>55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/>
      <c r="I274" s="73">
        <f t="shared" si="14"/>
        <v>0</v>
      </c>
    </row>
    <row r="275" spans="1:9" ht="15">
      <c r="A275" s="6" t="s">
        <v>69</v>
      </c>
      <c r="B275" s="64">
        <v>0</v>
      </c>
      <c r="C275" s="64">
        <v>0</v>
      </c>
      <c r="D275" s="64">
        <f>'[16]Individuel'!$L$90+'[15]Aout'!$C$32+'[16]Stage'!$C$65</f>
        <v>183</v>
      </c>
      <c r="E275" s="64">
        <v>0</v>
      </c>
      <c r="F275" s="64">
        <v>0</v>
      </c>
      <c r="G275" s="64">
        <v>0</v>
      </c>
      <c r="H275" s="64"/>
      <c r="I275" s="64">
        <f t="shared" si="14"/>
        <v>183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v>0</v>
      </c>
      <c r="C279" s="19">
        <v>0</v>
      </c>
      <c r="D279" s="19">
        <v>0</v>
      </c>
      <c r="E279" s="19">
        <v>0</v>
      </c>
      <c r="F279" s="16"/>
      <c r="G279" s="16"/>
      <c r="H279" s="16"/>
      <c r="I279" s="35">
        <f>SUM(B279:G279)</f>
        <v>0</v>
      </c>
    </row>
    <row r="280" spans="1:9" ht="15">
      <c r="A280" s="6" t="s">
        <v>10</v>
      </c>
      <c r="B280" s="19">
        <v>0</v>
      </c>
      <c r="C280" s="19">
        <v>0</v>
      </c>
      <c r="D280" s="19">
        <v>0</v>
      </c>
      <c r="E280" s="19">
        <v>0</v>
      </c>
      <c r="F280" s="16"/>
      <c r="G280" s="16"/>
      <c r="H280" s="16"/>
      <c r="I280" s="35">
        <f>SUM(B280:G280)</f>
        <v>0</v>
      </c>
    </row>
    <row r="281" spans="1:9" ht="15">
      <c r="A281" s="6" t="s">
        <v>9</v>
      </c>
      <c r="B281" s="19">
        <v>0</v>
      </c>
      <c r="C281" s="16"/>
      <c r="D281" s="16"/>
      <c r="E281" s="16"/>
      <c r="F281" s="16"/>
      <c r="G281" s="16"/>
      <c r="H281" s="16"/>
      <c r="I281" s="35">
        <f>SUM(B281:G281)</f>
        <v>0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15">
      <c r="A283" s="6" t="s">
        <v>3</v>
      </c>
      <c r="B283" s="19">
        <v>0</v>
      </c>
      <c r="C283" s="19">
        <v>0</v>
      </c>
      <c r="D283" s="19">
        <v>0</v>
      </c>
      <c r="E283" s="16"/>
      <c r="F283" s="16"/>
      <c r="G283" s="16"/>
      <c r="H283" s="16"/>
      <c r="I283" s="35">
        <f>SUM(B283:G283)</f>
        <v>0</v>
      </c>
    </row>
    <row r="284" spans="1:9" ht="30">
      <c r="A284" s="6" t="s">
        <v>4</v>
      </c>
      <c r="B284" s="19">
        <v>0</v>
      </c>
      <c r="C284" s="19">
        <v>0</v>
      </c>
      <c r="D284" s="19">
        <v>0</v>
      </c>
      <c r="E284" s="16"/>
      <c r="F284" s="16"/>
      <c r="G284" s="16"/>
      <c r="H284" s="16"/>
      <c r="I284" s="35">
        <f>SUM(B284:G284)</f>
        <v>0</v>
      </c>
    </row>
    <row r="285" spans="1:9" ht="18.75" customHeight="1">
      <c r="A285" t="s">
        <v>12</v>
      </c>
      <c r="B285" s="17">
        <v>0</v>
      </c>
      <c r="C285" s="17">
        <v>0</v>
      </c>
      <c r="D285" s="17">
        <v>0</v>
      </c>
      <c r="E285" s="16"/>
      <c r="F285" s="16"/>
      <c r="G285" s="16"/>
      <c r="H285" s="16"/>
      <c r="I285" s="35">
        <f>SUM(B285:G285)</f>
        <v>0</v>
      </c>
    </row>
    <row r="286" spans="1:9" ht="15" customHeight="1">
      <c r="A286" t="s">
        <v>6</v>
      </c>
      <c r="B286" s="31">
        <v>0</v>
      </c>
      <c r="C286" s="31">
        <v>0</v>
      </c>
      <c r="D286" s="31">
        <v>0</v>
      </c>
      <c r="E286" s="16"/>
      <c r="F286" s="16"/>
      <c r="G286" s="16"/>
      <c r="H286" s="16"/>
      <c r="I286" s="35">
        <f>SUM(B286:G286)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v>0</v>
      </c>
      <c r="C288" s="16"/>
      <c r="D288" s="16"/>
      <c r="E288" s="16"/>
      <c r="F288" s="16"/>
      <c r="G288" s="16"/>
      <c r="H288" s="16"/>
      <c r="I288" s="69">
        <f>SUM(B288:G288)</f>
        <v>0</v>
      </c>
    </row>
    <row r="289" spans="1:9" ht="15">
      <c r="A289" s="13" t="s">
        <v>108</v>
      </c>
      <c r="B289" s="70">
        <v>0</v>
      </c>
      <c r="C289" s="16"/>
      <c r="D289" s="16"/>
      <c r="E289" s="16"/>
      <c r="F289" s="16"/>
      <c r="G289" s="16"/>
      <c r="H289" s="16"/>
      <c r="I289" s="69">
        <f>SUM(B289:G289)</f>
        <v>0</v>
      </c>
    </row>
    <row r="290" spans="1:9" ht="15">
      <c r="A290" s="13" t="s">
        <v>109</v>
      </c>
      <c r="B290" s="70">
        <v>0</v>
      </c>
      <c r="C290" s="16"/>
      <c r="D290" s="16"/>
      <c r="E290" s="16"/>
      <c r="F290" s="16"/>
      <c r="G290" s="16"/>
      <c r="H290" s="16"/>
      <c r="I290" s="69">
        <f>SUM(B290:G290)</f>
        <v>0</v>
      </c>
    </row>
    <row r="291" spans="1:9" ht="15">
      <c r="A291" s="13" t="s">
        <v>110</v>
      </c>
      <c r="B291" s="70">
        <v>0</v>
      </c>
      <c r="C291" s="16"/>
      <c r="D291" s="16"/>
      <c r="E291" s="16"/>
      <c r="F291" s="16"/>
      <c r="G291" s="16"/>
      <c r="H291" s="16"/>
      <c r="I291" s="69">
        <f>SUM(B291:G291)</f>
        <v>0</v>
      </c>
    </row>
    <row r="292" spans="1:9" ht="15">
      <c r="A292" s="7" t="s">
        <v>106</v>
      </c>
      <c r="B292" s="70">
        <v>0</v>
      </c>
      <c r="C292" s="16"/>
      <c r="D292" s="16"/>
      <c r="E292" s="16"/>
      <c r="F292" s="16"/>
      <c r="G292" s="16"/>
      <c r="H292" s="16"/>
      <c r="I292" s="69">
        <f>SUM(B292:G292)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/>
      <c r="C295" s="17"/>
      <c r="D295" s="17"/>
      <c r="E295" s="16"/>
      <c r="F295" s="16"/>
      <c r="G295" s="16"/>
      <c r="H295" s="16"/>
      <c r="I295" s="68"/>
    </row>
    <row r="296" spans="1:9" ht="15">
      <c r="A296" s="45" t="s">
        <v>99</v>
      </c>
      <c r="B296" s="17"/>
      <c r="C296" s="17"/>
      <c r="D296" s="17"/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v>0</v>
      </c>
      <c r="C297" s="17">
        <v>0</v>
      </c>
      <c r="D297" s="17">
        <v>0</v>
      </c>
      <c r="E297" s="16"/>
      <c r="F297" s="16"/>
      <c r="G297" s="16"/>
      <c r="H297" s="16"/>
      <c r="I297" s="68">
        <f>SUM(B297:G297)</f>
        <v>0</v>
      </c>
    </row>
    <row r="298" spans="1:9" ht="15">
      <c r="A298" s="45" t="s">
        <v>98</v>
      </c>
      <c r="B298" s="17"/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/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v>0</v>
      </c>
      <c r="C300" s="17">
        <v>0</v>
      </c>
      <c r="D300" s="17">
        <v>0</v>
      </c>
      <c r="E300" s="16"/>
      <c r="F300" s="16"/>
      <c r="G300" s="16"/>
      <c r="H300" s="16"/>
      <c r="I300" s="68">
        <f>SUM(B300:G300)</f>
        <v>0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v>0</v>
      </c>
      <c r="C303" s="17">
        <v>0</v>
      </c>
      <c r="D303" s="17">
        <v>0</v>
      </c>
      <c r="E303" s="16"/>
      <c r="F303" s="16"/>
      <c r="G303" s="16"/>
      <c r="H303" s="16"/>
      <c r="I303" s="68">
        <f>SUM(B303:G303)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/>
      <c r="C306" s="120"/>
      <c r="D306" s="120"/>
      <c r="E306" s="120"/>
      <c r="F306" s="120"/>
      <c r="G306" s="120"/>
      <c r="H306" s="120"/>
      <c r="I306" s="117">
        <f>SUM(B306)</f>
        <v>0</v>
      </c>
    </row>
    <row r="307" spans="1:9" ht="15">
      <c r="A307" s="118" t="s">
        <v>167</v>
      </c>
      <c r="B307" s="119"/>
      <c r="C307" s="120"/>
      <c r="D307" s="120"/>
      <c r="E307" s="120"/>
      <c r="F307" s="120"/>
      <c r="G307" s="120"/>
      <c r="H307" s="120"/>
      <c r="I307" s="117">
        <f>SUM(B307)</f>
        <v>0</v>
      </c>
    </row>
    <row r="308" spans="1:9" ht="15">
      <c r="A308" s="118" t="s">
        <v>168</v>
      </c>
      <c r="B308" s="117"/>
      <c r="C308" s="120"/>
      <c r="D308" s="120"/>
      <c r="E308" s="120"/>
      <c r="F308" s="120"/>
      <c r="G308" s="120"/>
      <c r="H308" s="120"/>
      <c r="I308" s="117">
        <f>SUM(B308)</f>
        <v>0</v>
      </c>
    </row>
    <row r="309" spans="1:9" ht="15">
      <c r="A309" s="118" t="s">
        <v>169</v>
      </c>
      <c r="B309" s="121"/>
      <c r="C309" s="120"/>
      <c r="D309" s="120"/>
      <c r="E309" s="120"/>
      <c r="F309" s="120"/>
      <c r="G309" s="120"/>
      <c r="H309" s="120"/>
      <c r="I309" s="117">
        <f>SUM(B309)</f>
        <v>0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/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/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/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/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I306+I311</f>
        <v>0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I307+I312</f>
        <v>0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I308+I313</f>
        <v>0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I309+I314</f>
        <v>0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70:I70"/>
    <mergeCell ref="A84:I84"/>
    <mergeCell ref="A119:I119"/>
    <mergeCell ref="A191:I191"/>
    <mergeCell ref="A197:I197"/>
    <mergeCell ref="A200:I200"/>
    <mergeCell ref="A277:I277"/>
    <mergeCell ref="A278:I278"/>
    <mergeCell ref="A282:I282"/>
    <mergeCell ref="A287:I287"/>
    <mergeCell ref="A293:I293"/>
    <mergeCell ref="A304:I304"/>
    <mergeCell ref="A321:I321"/>
    <mergeCell ref="A322:I322"/>
    <mergeCell ref="A323:I323"/>
    <mergeCell ref="A324:I324"/>
    <mergeCell ref="A325:I325"/>
    <mergeCell ref="A326:I326"/>
    <mergeCell ref="A333:I333"/>
    <mergeCell ref="A334:I334"/>
    <mergeCell ref="A335:I335"/>
    <mergeCell ref="A327:I327"/>
    <mergeCell ref="A328:I328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="85" zoomScaleNormal="85" zoomScalePageLayoutView="0" workbookViewId="0" topLeftCell="A43">
      <selection activeCell="E64" sqref="E64"/>
    </sheetView>
  </sheetViews>
  <sheetFormatPr defaultColWidth="11.421875" defaultRowHeight="15"/>
  <cols>
    <col min="1" max="1" width="54.8515625" style="0" customWidth="1"/>
    <col min="2" max="2" width="19.140625" style="0" customWidth="1"/>
    <col min="3" max="3" width="18.140625" style="0" customWidth="1"/>
    <col min="4" max="4" width="17.8515625" style="0" customWidth="1"/>
    <col min="5" max="5" width="16.57421875" style="0" customWidth="1"/>
    <col min="6" max="6" width="17.8515625" style="0" customWidth="1"/>
    <col min="7" max="8" width="18.00390625" style="0" customWidth="1"/>
    <col min="9" max="9" width="22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5"/>
      <c r="B6" s="5"/>
      <c r="C6" s="5"/>
      <c r="D6" s="5"/>
      <c r="E6" s="5"/>
      <c r="F6" s="5"/>
      <c r="G6" s="5"/>
      <c r="H6" s="5"/>
      <c r="I6" s="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42</v>
      </c>
      <c r="C11" s="12" t="s">
        <v>41</v>
      </c>
      <c r="D11" s="12" t="s">
        <v>133</v>
      </c>
      <c r="E11" s="12" t="s">
        <v>143</v>
      </c>
      <c r="F11" s="12" t="s">
        <v>144</v>
      </c>
      <c r="G11" s="12" t="s">
        <v>134</v>
      </c>
      <c r="H11" s="12" t="s">
        <v>202</v>
      </c>
      <c r="I11" s="12" t="s">
        <v>145</v>
      </c>
    </row>
    <row r="12" spans="1:9" ht="15">
      <c r="A12" s="163" t="s">
        <v>39</v>
      </c>
      <c r="B12" s="163"/>
      <c r="C12" s="163"/>
      <c r="D12" s="163"/>
      <c r="E12" s="163"/>
      <c r="F12" s="163"/>
      <c r="G12" s="163"/>
      <c r="H12" s="163"/>
      <c r="I12" s="163"/>
    </row>
    <row r="14" spans="1:9" ht="15">
      <c r="A14" s="167" t="s">
        <v>38</v>
      </c>
      <c r="B14" s="167"/>
      <c r="C14" s="167"/>
      <c r="D14" s="167"/>
      <c r="E14" s="167"/>
      <c r="F14" s="167"/>
      <c r="G14" s="167"/>
      <c r="H14" s="167"/>
      <c r="I14" s="167"/>
    </row>
    <row r="15" spans="1:9" ht="15">
      <c r="A15" s="10" t="s">
        <v>36</v>
      </c>
      <c r="B15" s="14"/>
      <c r="C15" s="14"/>
      <c r="D15" s="14"/>
      <c r="E15" s="14"/>
      <c r="F15" s="14"/>
      <c r="G15" s="14"/>
      <c r="H15" s="14"/>
      <c r="I15" s="14"/>
    </row>
    <row r="16" spans="1:9" ht="15">
      <c r="A16" t="s">
        <v>86</v>
      </c>
      <c r="B16" s="16"/>
      <c r="C16" s="16"/>
      <c r="D16" s="16"/>
      <c r="E16" s="16"/>
      <c r="F16" s="16"/>
      <c r="G16" s="16"/>
      <c r="H16" s="16"/>
      <c r="I16" s="16"/>
    </row>
    <row r="17" spans="1:9" ht="15">
      <c r="A17" t="s">
        <v>87</v>
      </c>
      <c r="B17" s="16"/>
      <c r="C17" s="16"/>
      <c r="D17" s="16"/>
      <c r="E17" s="16"/>
      <c r="F17" s="16"/>
      <c r="G17" s="16"/>
      <c r="H17" s="16"/>
      <c r="I17" s="16"/>
    </row>
    <row r="18" spans="1:9" ht="15">
      <c r="A18" t="s">
        <v>88</v>
      </c>
      <c r="B18" s="16"/>
      <c r="C18" s="16"/>
      <c r="D18" s="16"/>
      <c r="E18" s="16"/>
      <c r="F18" s="16"/>
      <c r="G18" s="16"/>
      <c r="H18" s="16"/>
      <c r="I18" s="16"/>
    </row>
    <row r="19" spans="1:9" ht="15">
      <c r="A19" s="10" t="s">
        <v>37</v>
      </c>
      <c r="B19" s="14"/>
      <c r="C19" s="14"/>
      <c r="D19" s="14"/>
      <c r="E19" s="14"/>
      <c r="F19" s="14"/>
      <c r="G19" s="14"/>
      <c r="H19" s="14"/>
      <c r="I19" s="14"/>
    </row>
    <row r="20" spans="1:9" ht="15">
      <c r="A20" t="s">
        <v>86</v>
      </c>
      <c r="B20" s="16"/>
      <c r="C20" s="16"/>
      <c r="D20" s="16"/>
      <c r="E20" s="16"/>
      <c r="F20" s="16"/>
      <c r="G20" s="16"/>
      <c r="H20" s="16"/>
      <c r="I20" s="16"/>
    </row>
    <row r="21" spans="1:9" ht="15">
      <c r="A21" t="s">
        <v>87</v>
      </c>
      <c r="B21" s="16"/>
      <c r="C21" s="16"/>
      <c r="D21" s="16"/>
      <c r="E21" s="16"/>
      <c r="F21" s="16"/>
      <c r="G21" s="16"/>
      <c r="H21" s="16"/>
      <c r="I21" s="16"/>
    </row>
    <row r="22" spans="1:9" ht="15">
      <c r="A22" t="s">
        <v>88</v>
      </c>
      <c r="B22" s="16"/>
      <c r="C22" s="16"/>
      <c r="D22" s="16"/>
      <c r="E22" s="16"/>
      <c r="F22" s="16"/>
      <c r="G22" s="16"/>
      <c r="H22" s="16"/>
      <c r="I22" s="16"/>
    </row>
    <row r="23" spans="1:9" ht="15">
      <c r="A23" t="s">
        <v>89</v>
      </c>
      <c r="B23" s="16"/>
      <c r="C23" s="16"/>
      <c r="D23" s="16"/>
      <c r="E23" s="16"/>
      <c r="F23" s="16"/>
      <c r="G23" s="16"/>
      <c r="H23" s="16"/>
      <c r="I23" s="16"/>
    </row>
    <row r="24" spans="1:9" ht="15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</row>
    <row r="25" spans="1:9" ht="15">
      <c r="A25" s="10" t="s">
        <v>50</v>
      </c>
      <c r="B25" s="16"/>
      <c r="C25" s="16"/>
      <c r="D25" s="16"/>
      <c r="E25" s="16"/>
      <c r="F25" s="16"/>
      <c r="G25" s="16"/>
      <c r="H25" s="16"/>
      <c r="I25" s="94">
        <v>0</v>
      </c>
    </row>
    <row r="26" spans="1:9" ht="15">
      <c r="A26" s="10" t="s">
        <v>51</v>
      </c>
      <c r="B26" s="16"/>
      <c r="C26" s="16"/>
      <c r="D26" s="16"/>
      <c r="E26" s="16"/>
      <c r="F26" s="16"/>
      <c r="G26" s="16"/>
      <c r="H26" s="16"/>
      <c r="I26" s="94">
        <v>0</v>
      </c>
    </row>
    <row r="27" spans="1:9" ht="15">
      <c r="A27" s="167" t="s">
        <v>72</v>
      </c>
      <c r="B27" s="167"/>
      <c r="C27" s="167"/>
      <c r="D27" s="167"/>
      <c r="E27" s="167"/>
      <c r="F27" s="167"/>
      <c r="G27" s="167"/>
      <c r="H27" s="167"/>
      <c r="I27" s="167"/>
    </row>
    <row r="28" spans="1:9" ht="15">
      <c r="A28" s="10" t="s">
        <v>71</v>
      </c>
      <c r="B28" s="18"/>
      <c r="C28" s="16"/>
      <c r="D28" s="16"/>
      <c r="E28" s="16"/>
      <c r="F28" s="16"/>
      <c r="G28" s="16"/>
      <c r="H28" s="16"/>
      <c r="I28" s="29">
        <v>1</v>
      </c>
    </row>
    <row r="29" spans="1:9" ht="15">
      <c r="A29" s="9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63" t="s">
        <v>8</v>
      </c>
      <c r="B30" s="163"/>
      <c r="C30" s="163"/>
      <c r="D30" s="163"/>
      <c r="E30" s="163"/>
      <c r="F30" s="163"/>
      <c r="G30" s="163"/>
      <c r="H30" s="163"/>
      <c r="I30" s="163"/>
    </row>
    <row r="31" spans="1:9" ht="15">
      <c r="A31" s="164" t="s">
        <v>13</v>
      </c>
      <c r="B31" s="164"/>
      <c r="C31" s="164"/>
      <c r="D31" s="164"/>
      <c r="E31" s="164"/>
      <c r="F31" s="164"/>
      <c r="G31" s="164"/>
      <c r="H31" s="164"/>
      <c r="I31" s="164"/>
    </row>
    <row r="32" spans="1:9" ht="15">
      <c r="A32" s="10" t="s">
        <v>34</v>
      </c>
      <c r="B32" s="15">
        <f>SUM(B33:B34)</f>
        <v>559</v>
      </c>
      <c r="C32" s="15">
        <f>SUM(C33:C34)</f>
        <v>164</v>
      </c>
      <c r="D32" s="15">
        <f>SUM(D33:D34)</f>
        <v>109</v>
      </c>
      <c r="E32" s="15">
        <f>SUM(E33:E34)</f>
        <v>10</v>
      </c>
      <c r="F32" s="14"/>
      <c r="G32" s="14"/>
      <c r="H32" s="14"/>
      <c r="I32" s="15">
        <f aca="true" t="shared" si="0" ref="I32:I37">SUM(B32:G32)</f>
        <v>842</v>
      </c>
    </row>
    <row r="33" spans="1:9" ht="15">
      <c r="A33" s="9" t="s">
        <v>14</v>
      </c>
      <c r="B33" s="18">
        <v>547</v>
      </c>
      <c r="C33" s="18">
        <v>137</v>
      </c>
      <c r="D33" s="18">
        <v>90</v>
      </c>
      <c r="E33" s="145">
        <v>10</v>
      </c>
      <c r="F33" s="38"/>
      <c r="G33" s="38"/>
      <c r="H33" s="38"/>
      <c r="I33" s="15">
        <f t="shared" si="0"/>
        <v>784</v>
      </c>
    </row>
    <row r="34" spans="1:9" ht="15">
      <c r="A34" s="9" t="s">
        <v>15</v>
      </c>
      <c r="B34" s="18">
        <v>12</v>
      </c>
      <c r="C34" s="18">
        <v>27</v>
      </c>
      <c r="D34" s="18">
        <v>19</v>
      </c>
      <c r="E34" s="145">
        <v>0</v>
      </c>
      <c r="F34" s="38"/>
      <c r="G34" s="38"/>
      <c r="H34" s="38"/>
      <c r="I34" s="15">
        <f t="shared" si="0"/>
        <v>58</v>
      </c>
    </row>
    <row r="35" spans="1:9" ht="15">
      <c r="A35" s="10" t="s">
        <v>35</v>
      </c>
      <c r="B35" s="15">
        <f>SUM(B36:B37)</f>
        <v>949</v>
      </c>
      <c r="C35" s="15">
        <f>SUM(C36:C37)</f>
        <v>229</v>
      </c>
      <c r="D35" s="15">
        <f>SUM(D36:D37)</f>
        <v>173</v>
      </c>
      <c r="E35" s="15">
        <f>SUM(E36:E37)</f>
        <v>19</v>
      </c>
      <c r="F35" s="14"/>
      <c r="G35" s="14"/>
      <c r="H35" s="14"/>
      <c r="I35" s="15">
        <f t="shared" si="0"/>
        <v>1370</v>
      </c>
    </row>
    <row r="36" spans="1:9" ht="15">
      <c r="A36" s="21" t="s">
        <v>14</v>
      </c>
      <c r="B36" s="18">
        <v>935</v>
      </c>
      <c r="C36" s="18">
        <v>198</v>
      </c>
      <c r="D36" s="18">
        <v>143</v>
      </c>
      <c r="E36" s="145">
        <v>19</v>
      </c>
      <c r="F36" s="39"/>
      <c r="G36" s="39"/>
      <c r="H36" s="39"/>
      <c r="I36" s="15">
        <f t="shared" si="0"/>
        <v>1295</v>
      </c>
    </row>
    <row r="37" spans="1:9" ht="15">
      <c r="A37" s="21" t="s">
        <v>15</v>
      </c>
      <c r="B37" s="18">
        <v>14</v>
      </c>
      <c r="C37" s="18">
        <v>31</v>
      </c>
      <c r="D37" s="18">
        <v>30</v>
      </c>
      <c r="E37" s="145">
        <v>0</v>
      </c>
      <c r="F37" s="39"/>
      <c r="G37" s="39"/>
      <c r="H37" s="39"/>
      <c r="I37" s="15">
        <f t="shared" si="0"/>
        <v>75</v>
      </c>
    </row>
    <row r="38" spans="1:9" ht="30">
      <c r="A38" s="10" t="s">
        <v>30</v>
      </c>
      <c r="B38" s="15"/>
      <c r="C38" s="15"/>
      <c r="D38" s="15"/>
      <c r="E38" s="135"/>
      <c r="F38" s="14"/>
      <c r="G38" s="14"/>
      <c r="H38" s="14"/>
      <c r="I38" s="15"/>
    </row>
    <row r="39" spans="1:9" ht="15">
      <c r="A39" s="11" t="s">
        <v>16</v>
      </c>
      <c r="B39" s="29">
        <f>SUM(B40+B42+B43+B44+B45)</f>
        <v>505</v>
      </c>
      <c r="C39" s="29">
        <f>SUM(C40+C42+C43+C44+C45)</f>
        <v>151</v>
      </c>
      <c r="D39" s="29">
        <f>SUM(D40+D42+D43+D44+D45)</f>
        <v>105</v>
      </c>
      <c r="E39" s="29">
        <f>SUM(E40+E42+E43+E44+E45)</f>
        <v>9</v>
      </c>
      <c r="F39" s="40"/>
      <c r="G39" s="40"/>
      <c r="H39" s="40"/>
      <c r="I39" s="29">
        <f aca="true" t="shared" si="1" ref="I39:I52">SUM(B39:G39)</f>
        <v>770</v>
      </c>
    </row>
    <row r="40" spans="1:9" ht="15">
      <c r="A40" s="9" t="s">
        <v>20</v>
      </c>
      <c r="B40" s="18">
        <v>265</v>
      </c>
      <c r="C40" s="18">
        <v>44</v>
      </c>
      <c r="D40" s="18">
        <v>12</v>
      </c>
      <c r="E40" s="145">
        <v>3</v>
      </c>
      <c r="F40" s="38"/>
      <c r="G40" s="38"/>
      <c r="H40" s="38"/>
      <c r="I40" s="29">
        <f t="shared" si="1"/>
        <v>324</v>
      </c>
    </row>
    <row r="41" spans="1:9" ht="15">
      <c r="A41" s="9" t="s">
        <v>17</v>
      </c>
      <c r="B41" s="18">
        <v>188</v>
      </c>
      <c r="C41" s="18">
        <v>32</v>
      </c>
      <c r="D41" s="18">
        <v>8</v>
      </c>
      <c r="E41" s="145">
        <v>0</v>
      </c>
      <c r="F41" s="38"/>
      <c r="G41" s="38"/>
      <c r="H41" s="38"/>
      <c r="I41" s="29">
        <f t="shared" si="1"/>
        <v>228</v>
      </c>
    </row>
    <row r="42" spans="1:9" ht="15">
      <c r="A42" s="9" t="s">
        <v>21</v>
      </c>
      <c r="B42" s="18">
        <v>35</v>
      </c>
      <c r="C42" s="18">
        <v>4</v>
      </c>
      <c r="D42" s="18">
        <v>8</v>
      </c>
      <c r="E42" s="145">
        <v>0</v>
      </c>
      <c r="F42" s="38"/>
      <c r="G42" s="38"/>
      <c r="H42" s="38"/>
      <c r="I42" s="29">
        <f t="shared" si="1"/>
        <v>47</v>
      </c>
    </row>
    <row r="43" spans="1:9" ht="15">
      <c r="A43" s="9" t="s">
        <v>18</v>
      </c>
      <c r="B43" s="18">
        <v>42</v>
      </c>
      <c r="C43" s="18">
        <v>11</v>
      </c>
      <c r="D43" s="18">
        <v>0</v>
      </c>
      <c r="E43" s="145">
        <v>0</v>
      </c>
      <c r="F43" s="38"/>
      <c r="G43" s="38"/>
      <c r="H43" s="38"/>
      <c r="I43" s="29">
        <f t="shared" si="1"/>
        <v>53</v>
      </c>
    </row>
    <row r="44" spans="1:9" ht="15">
      <c r="A44" s="9" t="s">
        <v>19</v>
      </c>
      <c r="B44" s="18">
        <v>24</v>
      </c>
      <c r="C44" s="18">
        <v>9</v>
      </c>
      <c r="D44" s="18">
        <v>2</v>
      </c>
      <c r="E44" s="145">
        <v>3</v>
      </c>
      <c r="F44" s="38"/>
      <c r="G44" s="38"/>
      <c r="H44" s="38"/>
      <c r="I44" s="29">
        <f t="shared" si="1"/>
        <v>38</v>
      </c>
    </row>
    <row r="45" spans="1:9" ht="15">
      <c r="A45" s="9" t="s">
        <v>22</v>
      </c>
      <c r="B45" s="18">
        <v>139</v>
      </c>
      <c r="C45" s="18">
        <v>83</v>
      </c>
      <c r="D45" s="18">
        <v>83</v>
      </c>
      <c r="E45" s="145">
        <v>3</v>
      </c>
      <c r="F45" s="38"/>
      <c r="G45" s="38"/>
      <c r="H45" s="38"/>
      <c r="I45" s="29">
        <f t="shared" si="1"/>
        <v>308</v>
      </c>
    </row>
    <row r="46" spans="1:9" ht="15">
      <c r="A46" s="11" t="s">
        <v>23</v>
      </c>
      <c r="B46" s="29">
        <f>SUM(B47:B52)</f>
        <v>54</v>
      </c>
      <c r="C46" s="29">
        <f>SUM(C47:C52)</f>
        <v>13</v>
      </c>
      <c r="D46" s="29">
        <f>SUM(D47:D52)</f>
        <v>4</v>
      </c>
      <c r="E46" s="29">
        <f>SUM(E47:E52)</f>
        <v>1</v>
      </c>
      <c r="F46" s="40"/>
      <c r="G46" s="40"/>
      <c r="H46" s="40"/>
      <c r="I46" s="29">
        <f t="shared" si="1"/>
        <v>72</v>
      </c>
    </row>
    <row r="47" spans="1:9" ht="15">
      <c r="A47" s="9" t="s">
        <v>24</v>
      </c>
      <c r="B47" s="18">
        <v>1</v>
      </c>
      <c r="C47" s="18">
        <v>3</v>
      </c>
      <c r="D47" s="18">
        <v>3</v>
      </c>
      <c r="E47" s="145">
        <v>0</v>
      </c>
      <c r="F47" s="38"/>
      <c r="G47" s="38"/>
      <c r="H47" s="38"/>
      <c r="I47" s="29">
        <f t="shared" si="1"/>
        <v>7</v>
      </c>
    </row>
    <row r="48" spans="1:9" ht="15">
      <c r="A48" s="9" t="s">
        <v>25</v>
      </c>
      <c r="B48" s="18">
        <v>6</v>
      </c>
      <c r="C48" s="18">
        <v>1</v>
      </c>
      <c r="D48" s="18">
        <v>1</v>
      </c>
      <c r="E48" s="145">
        <v>0</v>
      </c>
      <c r="F48" s="38"/>
      <c r="G48" s="38"/>
      <c r="H48" s="38"/>
      <c r="I48" s="29">
        <f t="shared" si="1"/>
        <v>8</v>
      </c>
    </row>
    <row r="49" spans="1:9" ht="15">
      <c r="A49" s="9" t="s">
        <v>26</v>
      </c>
      <c r="B49" s="18">
        <v>14</v>
      </c>
      <c r="C49" s="18">
        <v>4</v>
      </c>
      <c r="D49" s="18">
        <v>0</v>
      </c>
      <c r="E49" s="145">
        <v>0</v>
      </c>
      <c r="F49" s="38"/>
      <c r="G49" s="38"/>
      <c r="H49" s="38"/>
      <c r="I49" s="29">
        <f t="shared" si="1"/>
        <v>18</v>
      </c>
    </row>
    <row r="50" spans="1:9" ht="15">
      <c r="A50" s="9" t="s">
        <v>27</v>
      </c>
      <c r="B50" s="18">
        <v>14</v>
      </c>
      <c r="C50" s="18">
        <v>1</v>
      </c>
      <c r="D50" s="18">
        <v>0</v>
      </c>
      <c r="E50" s="145">
        <v>1</v>
      </c>
      <c r="F50" s="38"/>
      <c r="G50" s="38"/>
      <c r="H50" s="38"/>
      <c r="I50" s="29">
        <f t="shared" si="1"/>
        <v>16</v>
      </c>
    </row>
    <row r="51" spans="1:9" ht="15">
      <c r="A51" s="9" t="s">
        <v>28</v>
      </c>
      <c r="B51" s="18">
        <v>10</v>
      </c>
      <c r="C51" s="18">
        <v>3</v>
      </c>
      <c r="D51" s="18">
        <v>0</v>
      </c>
      <c r="E51" s="145">
        <v>0</v>
      </c>
      <c r="F51" s="38"/>
      <c r="G51" s="38"/>
      <c r="H51" s="38"/>
      <c r="I51" s="29">
        <f t="shared" si="1"/>
        <v>13</v>
      </c>
    </row>
    <row r="52" spans="1:9" ht="15">
      <c r="A52" s="9" t="s">
        <v>29</v>
      </c>
      <c r="B52" s="18">
        <v>9</v>
      </c>
      <c r="C52" s="18">
        <v>1</v>
      </c>
      <c r="D52" s="18">
        <v>0</v>
      </c>
      <c r="E52" s="145">
        <v>0</v>
      </c>
      <c r="F52" s="38"/>
      <c r="G52" s="38"/>
      <c r="H52" s="38"/>
      <c r="I52" s="29">
        <f t="shared" si="1"/>
        <v>10</v>
      </c>
    </row>
    <row r="53" spans="1:9" ht="15">
      <c r="A53" s="11" t="s">
        <v>90</v>
      </c>
      <c r="B53" s="18"/>
      <c r="C53" s="18"/>
      <c r="D53" s="18"/>
      <c r="E53" s="135"/>
      <c r="F53" s="38"/>
      <c r="G53" s="38"/>
      <c r="H53" s="38"/>
      <c r="I53" s="65"/>
    </row>
    <row r="54" spans="1:9" ht="15">
      <c r="A54" s="9" t="s">
        <v>91</v>
      </c>
      <c r="B54" s="17">
        <v>73</v>
      </c>
      <c r="C54" s="17">
        <v>24</v>
      </c>
      <c r="D54" s="17">
        <v>0</v>
      </c>
      <c r="E54" s="17">
        <v>0</v>
      </c>
      <c r="F54" s="38"/>
      <c r="G54" s="38"/>
      <c r="H54" s="38"/>
      <c r="I54" s="29">
        <f aca="true" t="shared" si="2" ref="I54:I61">SUM(B54:G54)</f>
        <v>97</v>
      </c>
    </row>
    <row r="55" spans="1:9" ht="15">
      <c r="A55" s="9" t="s">
        <v>92</v>
      </c>
      <c r="B55" s="17">
        <v>30</v>
      </c>
      <c r="C55" s="17">
        <v>10</v>
      </c>
      <c r="D55" s="17">
        <v>0</v>
      </c>
      <c r="E55" s="17">
        <v>0</v>
      </c>
      <c r="F55" s="38"/>
      <c r="G55" s="38"/>
      <c r="H55" s="38"/>
      <c r="I55" s="29">
        <f t="shared" si="2"/>
        <v>40</v>
      </c>
    </row>
    <row r="56" spans="1:9" ht="15">
      <c r="A56" s="9" t="s">
        <v>93</v>
      </c>
      <c r="B56" s="17">
        <v>22</v>
      </c>
      <c r="C56" s="17">
        <v>3</v>
      </c>
      <c r="D56" s="17">
        <v>0</v>
      </c>
      <c r="E56" s="17">
        <v>5</v>
      </c>
      <c r="F56" s="38"/>
      <c r="G56" s="38"/>
      <c r="H56" s="38"/>
      <c r="I56" s="29">
        <f t="shared" si="2"/>
        <v>30</v>
      </c>
    </row>
    <row r="57" spans="1:9" ht="15">
      <c r="A57" s="9" t="s">
        <v>94</v>
      </c>
      <c r="B57" s="17">
        <v>0</v>
      </c>
      <c r="C57" s="17">
        <v>0</v>
      </c>
      <c r="D57" s="17">
        <v>0</v>
      </c>
      <c r="E57" s="135">
        <v>0</v>
      </c>
      <c r="F57" s="38"/>
      <c r="G57" s="38"/>
      <c r="H57" s="38"/>
      <c r="I57" s="29">
        <f t="shared" si="2"/>
        <v>0</v>
      </c>
    </row>
    <row r="58" spans="1:9" ht="14.25" customHeight="1">
      <c r="A58" s="10" t="s">
        <v>31</v>
      </c>
      <c r="B58" s="15">
        <v>0</v>
      </c>
      <c r="C58" s="15">
        <v>4</v>
      </c>
      <c r="D58" s="15">
        <v>9</v>
      </c>
      <c r="E58" s="14"/>
      <c r="F58" s="14"/>
      <c r="G58" s="14"/>
      <c r="H58" s="14"/>
      <c r="I58" s="29">
        <f t="shared" si="2"/>
        <v>13</v>
      </c>
    </row>
    <row r="59" spans="1:9" ht="15">
      <c r="A59" s="10" t="s">
        <v>32</v>
      </c>
      <c r="B59" s="15">
        <v>0</v>
      </c>
      <c r="C59" s="15">
        <v>0</v>
      </c>
      <c r="D59" s="15">
        <v>0</v>
      </c>
      <c r="E59" s="14"/>
      <c r="F59" s="14"/>
      <c r="G59" s="14"/>
      <c r="H59" s="14"/>
      <c r="I59" s="29">
        <f t="shared" si="2"/>
        <v>0</v>
      </c>
    </row>
    <row r="60" spans="1:9" ht="30">
      <c r="A60" s="10" t="s">
        <v>33</v>
      </c>
      <c r="B60" s="15">
        <v>216</v>
      </c>
      <c r="C60" s="15">
        <v>26</v>
      </c>
      <c r="D60" s="15">
        <v>54</v>
      </c>
      <c r="E60" s="14"/>
      <c r="F60" s="14"/>
      <c r="G60" s="14"/>
      <c r="H60" s="14"/>
      <c r="I60" s="29">
        <f t="shared" si="2"/>
        <v>296</v>
      </c>
    </row>
    <row r="61" spans="1:9" ht="30">
      <c r="A61" s="10" t="s">
        <v>147</v>
      </c>
      <c r="B61" s="15">
        <v>3</v>
      </c>
      <c r="C61" s="15">
        <v>13</v>
      </c>
      <c r="D61" s="15">
        <v>24</v>
      </c>
      <c r="E61" s="14"/>
      <c r="F61" s="14"/>
      <c r="G61" s="14"/>
      <c r="H61" s="14"/>
      <c r="I61" s="29">
        <f t="shared" si="2"/>
        <v>40</v>
      </c>
    </row>
    <row r="62" spans="1:9" ht="15">
      <c r="A62" s="10" t="s">
        <v>40</v>
      </c>
      <c r="B62" s="15"/>
      <c r="C62" s="15"/>
      <c r="D62" s="15"/>
      <c r="E62" s="14"/>
      <c r="F62" s="14"/>
      <c r="G62" s="14"/>
      <c r="H62" s="14"/>
      <c r="I62" s="29"/>
    </row>
    <row r="63" spans="1:9" ht="15">
      <c r="A63" s="9" t="s">
        <v>131</v>
      </c>
      <c r="B63" s="15">
        <v>22</v>
      </c>
      <c r="C63" s="15">
        <v>22</v>
      </c>
      <c r="D63" s="15">
        <v>18</v>
      </c>
      <c r="E63" s="135">
        <v>3.5</v>
      </c>
      <c r="F63" s="14"/>
      <c r="G63" s="14"/>
      <c r="H63" s="14"/>
      <c r="I63" s="29">
        <f aca="true" t="shared" si="3" ref="I63:I69">SUM(B63:G63)</f>
        <v>65.5</v>
      </c>
    </row>
    <row r="64" spans="1:9" ht="15">
      <c r="A64" s="9" t="s">
        <v>43</v>
      </c>
      <c r="B64" s="15">
        <v>4</v>
      </c>
      <c r="C64" s="15">
        <v>0</v>
      </c>
      <c r="D64" s="15">
        <v>0</v>
      </c>
      <c r="E64" s="14"/>
      <c r="F64" s="14"/>
      <c r="G64" s="14"/>
      <c r="H64" s="14"/>
      <c r="I64" s="29">
        <f t="shared" si="3"/>
        <v>4</v>
      </c>
    </row>
    <row r="65" spans="1:9" ht="14.25" customHeight="1">
      <c r="A65" s="9" t="s">
        <v>44</v>
      </c>
      <c r="B65" s="15">
        <v>0</v>
      </c>
      <c r="C65" s="15">
        <v>4</v>
      </c>
      <c r="D65" s="15">
        <v>0</v>
      </c>
      <c r="E65" s="14"/>
      <c r="F65" s="14"/>
      <c r="G65" s="14"/>
      <c r="H65" s="14"/>
      <c r="I65" s="29">
        <f t="shared" si="3"/>
        <v>4</v>
      </c>
    </row>
    <row r="66" spans="1:9" ht="14.25" customHeight="1">
      <c r="A66" s="9" t="s">
        <v>45</v>
      </c>
      <c r="B66" s="15">
        <v>0</v>
      </c>
      <c r="C66" s="15">
        <v>0</v>
      </c>
      <c r="D66" s="15">
        <v>0</v>
      </c>
      <c r="E66" s="14"/>
      <c r="F66" s="14"/>
      <c r="G66" s="14"/>
      <c r="H66" s="14"/>
      <c r="I66" s="29">
        <f t="shared" si="3"/>
        <v>0</v>
      </c>
    </row>
    <row r="67" spans="1:9" ht="14.25" customHeight="1">
      <c r="A67" s="9" t="s">
        <v>46</v>
      </c>
      <c r="B67" s="15">
        <v>1</v>
      </c>
      <c r="C67" s="15">
        <v>0</v>
      </c>
      <c r="D67" s="15">
        <v>0</v>
      </c>
      <c r="E67" s="14"/>
      <c r="F67" s="14"/>
      <c r="G67" s="14"/>
      <c r="H67" s="14"/>
      <c r="I67" s="29">
        <f t="shared" si="3"/>
        <v>1</v>
      </c>
    </row>
    <row r="68" spans="1:9" ht="14.25" customHeight="1">
      <c r="A68" s="9" t="s">
        <v>47</v>
      </c>
      <c r="B68" s="15">
        <v>0</v>
      </c>
      <c r="C68" s="15">
        <v>0</v>
      </c>
      <c r="D68" s="15">
        <v>0</v>
      </c>
      <c r="E68" s="14"/>
      <c r="F68" s="14"/>
      <c r="G68" s="14"/>
      <c r="H68" s="14"/>
      <c r="I68" s="29">
        <f t="shared" si="3"/>
        <v>0</v>
      </c>
    </row>
    <row r="69" spans="1:9" ht="15">
      <c r="A69" s="9" t="s">
        <v>48</v>
      </c>
      <c r="B69" s="35">
        <v>0</v>
      </c>
      <c r="C69" s="35">
        <v>0</v>
      </c>
      <c r="D69" s="15">
        <v>0</v>
      </c>
      <c r="E69" s="14"/>
      <c r="F69" s="20"/>
      <c r="G69" s="20"/>
      <c r="H69" s="20"/>
      <c r="I69" s="29">
        <f t="shared" si="3"/>
        <v>0</v>
      </c>
    </row>
    <row r="70" spans="1:9" ht="15">
      <c r="A70" s="164" t="s">
        <v>101</v>
      </c>
      <c r="B70" s="164"/>
      <c r="C70" s="164"/>
      <c r="D70" s="164"/>
      <c r="E70" s="164"/>
      <c r="F70" s="164"/>
      <c r="G70" s="164"/>
      <c r="H70" s="164"/>
      <c r="I70" s="164"/>
    </row>
    <row r="71" spans="1:9" ht="15">
      <c r="A71" s="9" t="s">
        <v>103</v>
      </c>
      <c r="B71" s="19">
        <v>0</v>
      </c>
      <c r="C71" s="19">
        <v>5</v>
      </c>
      <c r="D71" s="19">
        <v>0</v>
      </c>
      <c r="E71" s="16"/>
      <c r="F71" s="16"/>
      <c r="G71" s="16"/>
      <c r="H71" s="16"/>
      <c r="I71" s="29">
        <f>SUM(B71:G71)</f>
        <v>5</v>
      </c>
    </row>
    <row r="72" spans="1:9" ht="15">
      <c r="A72" s="9" t="s">
        <v>102</v>
      </c>
      <c r="B72" s="19">
        <v>0</v>
      </c>
      <c r="C72" s="19">
        <v>0</v>
      </c>
      <c r="D72" s="19">
        <v>0</v>
      </c>
      <c r="E72" s="16"/>
      <c r="F72" s="16"/>
      <c r="G72" s="16"/>
      <c r="H72" s="16"/>
      <c r="I72" s="29">
        <f>SUM(B72:G72)</f>
        <v>0</v>
      </c>
    </row>
    <row r="73" spans="1:9" ht="15">
      <c r="A73" s="9" t="s">
        <v>104</v>
      </c>
      <c r="B73" s="19">
        <v>0</v>
      </c>
      <c r="C73" s="19">
        <v>0</v>
      </c>
      <c r="D73" s="19">
        <v>0</v>
      </c>
      <c r="E73" s="16"/>
      <c r="F73" s="16"/>
      <c r="G73" s="16"/>
      <c r="H73" s="16"/>
      <c r="I73" s="29">
        <f>SUM(B73:G73)</f>
        <v>0</v>
      </c>
    </row>
    <row r="74" spans="1:9" ht="30">
      <c r="A74" s="9" t="s">
        <v>105</v>
      </c>
      <c r="B74" s="19">
        <v>0</v>
      </c>
      <c r="C74" s="19">
        <v>0</v>
      </c>
      <c r="D74" s="19">
        <v>0</v>
      </c>
      <c r="E74" s="16"/>
      <c r="F74" s="16"/>
      <c r="G74" s="16"/>
      <c r="H74" s="16"/>
      <c r="I74" s="29">
        <f>SUM(B74:G74)</f>
        <v>0</v>
      </c>
    </row>
    <row r="75" spans="1:9" ht="15">
      <c r="A75" s="9"/>
      <c r="B75" s="25"/>
      <c r="C75" s="25"/>
      <c r="D75" s="25"/>
      <c r="E75" s="107"/>
      <c r="F75" s="107"/>
      <c r="G75" s="107"/>
      <c r="H75" s="107"/>
      <c r="I75" s="108"/>
    </row>
    <row r="76" spans="1:9" ht="15">
      <c r="A76" s="9" t="s">
        <v>152</v>
      </c>
      <c r="B76" s="91">
        <v>172</v>
      </c>
      <c r="C76" s="112"/>
      <c r="D76" s="112"/>
      <c r="E76" s="112"/>
      <c r="F76" s="112"/>
      <c r="G76" s="112"/>
      <c r="H76" s="112"/>
      <c r="I76" s="113">
        <f aca="true" t="shared" si="4" ref="I76:I81">SUM(B76:G76)</f>
        <v>172</v>
      </c>
    </row>
    <row r="77" spans="1:9" ht="15">
      <c r="A77" s="9" t="s">
        <v>153</v>
      </c>
      <c r="B77" s="91">
        <v>0</v>
      </c>
      <c r="C77" s="112"/>
      <c r="D77" s="112"/>
      <c r="E77" s="112"/>
      <c r="F77" s="112"/>
      <c r="G77" s="112"/>
      <c r="H77" s="112"/>
      <c r="I77" s="113">
        <f t="shared" si="4"/>
        <v>0</v>
      </c>
    </row>
    <row r="78" spans="1:9" ht="15">
      <c r="A78" s="9" t="s">
        <v>154</v>
      </c>
      <c r="B78" s="91">
        <v>0</v>
      </c>
      <c r="C78" s="112"/>
      <c r="D78" s="112"/>
      <c r="E78" s="112"/>
      <c r="F78" s="112"/>
      <c r="G78" s="112"/>
      <c r="H78" s="112"/>
      <c r="I78" s="113">
        <f t="shared" si="4"/>
        <v>0</v>
      </c>
    </row>
    <row r="79" spans="1:9" ht="15">
      <c r="A79" s="9" t="s">
        <v>154</v>
      </c>
      <c r="B79" s="91">
        <v>0</v>
      </c>
      <c r="C79" s="112"/>
      <c r="D79" s="112"/>
      <c r="E79" s="107"/>
      <c r="F79" s="107"/>
      <c r="G79" s="107"/>
      <c r="H79" s="107"/>
      <c r="I79" s="113">
        <f t="shared" si="4"/>
        <v>0</v>
      </c>
    </row>
    <row r="80" spans="1:9" ht="15">
      <c r="A80" s="9" t="s">
        <v>154</v>
      </c>
      <c r="B80" s="91">
        <v>0</v>
      </c>
      <c r="C80" s="112"/>
      <c r="D80" s="112"/>
      <c r="E80" s="107"/>
      <c r="F80" s="107"/>
      <c r="G80" s="107"/>
      <c r="H80" s="107"/>
      <c r="I80" s="113">
        <f t="shared" si="4"/>
        <v>0</v>
      </c>
    </row>
    <row r="81" spans="1:9" ht="15">
      <c r="A81" s="9" t="s">
        <v>154</v>
      </c>
      <c r="B81" s="91">
        <v>0</v>
      </c>
      <c r="C81" s="112"/>
      <c r="D81" s="112"/>
      <c r="E81" s="107"/>
      <c r="F81" s="107"/>
      <c r="G81" s="107"/>
      <c r="H81" s="107"/>
      <c r="I81" s="113">
        <f t="shared" si="4"/>
        <v>0</v>
      </c>
    </row>
    <row r="82" spans="1:9" ht="15">
      <c r="A82" s="9"/>
      <c r="B82" s="25"/>
      <c r="C82" s="112"/>
      <c r="D82" s="112"/>
      <c r="E82" s="107"/>
      <c r="F82" s="107"/>
      <c r="G82" s="107"/>
      <c r="H82" s="107"/>
      <c r="I82" s="108"/>
    </row>
    <row r="83" spans="1:9" ht="15">
      <c r="A83" s="9"/>
      <c r="B83" s="109"/>
      <c r="C83" s="112"/>
      <c r="D83" s="112"/>
      <c r="E83" s="110"/>
      <c r="F83" s="110"/>
      <c r="G83" s="110"/>
      <c r="H83" s="110"/>
      <c r="I83" s="111"/>
    </row>
    <row r="84" spans="1:9" ht="14.25" customHeight="1">
      <c r="A84" s="164" t="s">
        <v>73</v>
      </c>
      <c r="B84" s="164"/>
      <c r="C84" s="164"/>
      <c r="D84" s="164"/>
      <c r="E84" s="164"/>
      <c r="F84" s="164"/>
      <c r="G84" s="164"/>
      <c r="H84" s="164"/>
      <c r="I84" s="164"/>
    </row>
    <row r="85" spans="1:9" ht="15">
      <c r="A85" s="10" t="s">
        <v>71</v>
      </c>
      <c r="B85" s="57">
        <v>1</v>
      </c>
      <c r="C85" s="16"/>
      <c r="D85" s="16"/>
      <c r="E85" s="16"/>
      <c r="F85" s="16"/>
      <c r="G85" s="16"/>
      <c r="H85" s="16"/>
      <c r="I85" s="66">
        <f>SUM(B85:G85)</f>
        <v>1</v>
      </c>
    </row>
    <row r="86" spans="1:9" ht="15">
      <c r="A86" s="6"/>
      <c r="B86" s="19"/>
      <c r="C86" s="19"/>
      <c r="D86" s="19"/>
      <c r="E86" s="19"/>
      <c r="F86" s="19"/>
      <c r="G86" s="19"/>
      <c r="H86" s="19"/>
      <c r="I86" s="19"/>
    </row>
    <row r="87" spans="1:9" ht="15">
      <c r="A87" s="10" t="s">
        <v>74</v>
      </c>
      <c r="B87" s="19"/>
      <c r="C87" s="19"/>
      <c r="D87" s="19"/>
      <c r="E87" s="19"/>
      <c r="F87" s="19"/>
      <c r="G87" s="19"/>
      <c r="H87" s="19"/>
      <c r="I87" s="19"/>
    </row>
    <row r="88" spans="1:9" ht="15">
      <c r="A88" s="6" t="s">
        <v>75</v>
      </c>
      <c r="B88" s="20"/>
      <c r="C88" s="20"/>
      <c r="D88" s="20"/>
      <c r="E88" s="20"/>
      <c r="F88" s="20"/>
      <c r="G88" s="20"/>
      <c r="H88" s="20"/>
      <c r="I88" s="35">
        <f aca="true" t="shared" si="5" ref="I88:I96">SUM(B88:G88)</f>
        <v>0</v>
      </c>
    </row>
    <row r="89" spans="1:9" ht="15">
      <c r="A89" s="6" t="s">
        <v>76</v>
      </c>
      <c r="B89" s="57">
        <v>24</v>
      </c>
      <c r="C89" s="20"/>
      <c r="D89" s="20"/>
      <c r="E89" s="20"/>
      <c r="F89" s="20"/>
      <c r="G89" s="20"/>
      <c r="H89" s="20"/>
      <c r="I89" s="35">
        <f t="shared" si="5"/>
        <v>24</v>
      </c>
    </row>
    <row r="90" spans="1:9" ht="15">
      <c r="A90" s="6" t="s">
        <v>77</v>
      </c>
      <c r="B90" s="57">
        <f>'[3]FB 2021'!$E$203</f>
        <v>105438</v>
      </c>
      <c r="C90" s="20"/>
      <c r="D90" s="20"/>
      <c r="E90" s="20"/>
      <c r="F90" s="20"/>
      <c r="G90" s="20"/>
      <c r="H90" s="20"/>
      <c r="I90" s="35">
        <f t="shared" si="5"/>
        <v>105438</v>
      </c>
    </row>
    <row r="91" spans="1:9" ht="15">
      <c r="A91" s="6" t="s">
        <v>78</v>
      </c>
      <c r="B91" s="57">
        <f>'[3]FB 2021'!$M$203</f>
        <v>927</v>
      </c>
      <c r="C91" s="20"/>
      <c r="D91" s="20"/>
      <c r="E91" s="20"/>
      <c r="F91" s="20"/>
      <c r="G91" s="20"/>
      <c r="H91" s="20"/>
      <c r="I91" s="35">
        <f t="shared" si="5"/>
        <v>927</v>
      </c>
    </row>
    <row r="92" spans="1:9" ht="15">
      <c r="A92" s="27" t="s">
        <v>114</v>
      </c>
      <c r="B92" s="57">
        <f>'[3]FB 2021'!$N$203</f>
        <v>78</v>
      </c>
      <c r="C92" s="20"/>
      <c r="D92" s="20"/>
      <c r="E92" s="20"/>
      <c r="F92" s="20"/>
      <c r="G92" s="20"/>
      <c r="H92" s="20"/>
      <c r="I92" s="35">
        <f t="shared" si="5"/>
        <v>78</v>
      </c>
    </row>
    <row r="93" spans="1:9" ht="15">
      <c r="A93" s="6" t="s">
        <v>79</v>
      </c>
      <c r="B93" s="57">
        <f>'[3]FB 2021'!$O$203</f>
        <v>232</v>
      </c>
      <c r="C93" s="20"/>
      <c r="D93" s="20"/>
      <c r="E93" s="20"/>
      <c r="F93" s="20"/>
      <c r="G93" s="20"/>
      <c r="H93" s="20"/>
      <c r="I93" s="35">
        <f t="shared" si="5"/>
        <v>232</v>
      </c>
    </row>
    <row r="94" spans="1:9" ht="15">
      <c r="A94" s="6" t="s">
        <v>80</v>
      </c>
      <c r="B94" s="57">
        <v>7600</v>
      </c>
      <c r="C94" s="20"/>
      <c r="D94" s="20"/>
      <c r="E94" s="20"/>
      <c r="F94" s="20"/>
      <c r="G94" s="20"/>
      <c r="H94" s="20"/>
      <c r="I94" s="35">
        <f t="shared" si="5"/>
        <v>7600</v>
      </c>
    </row>
    <row r="95" spans="1:9" ht="15">
      <c r="A95" s="27" t="s">
        <v>115</v>
      </c>
      <c r="B95" s="57">
        <v>0</v>
      </c>
      <c r="C95" s="20"/>
      <c r="D95" s="20"/>
      <c r="E95" s="20"/>
      <c r="F95" s="20"/>
      <c r="G95" s="20"/>
      <c r="H95" s="20"/>
      <c r="I95" s="35">
        <f t="shared" si="5"/>
        <v>0</v>
      </c>
    </row>
    <row r="96" spans="1:9" ht="15">
      <c r="A96" s="27" t="s">
        <v>128</v>
      </c>
      <c r="B96" s="20"/>
      <c r="C96" s="20"/>
      <c r="D96" s="20"/>
      <c r="E96" s="20"/>
      <c r="F96" s="20"/>
      <c r="G96" s="20"/>
      <c r="H96" s="20"/>
      <c r="I96" s="35">
        <f t="shared" si="5"/>
        <v>0</v>
      </c>
    </row>
    <row r="97" spans="1:9" ht="15">
      <c r="A97" s="27"/>
      <c r="B97" s="19"/>
      <c r="C97" s="20"/>
      <c r="D97" s="20"/>
      <c r="E97" s="20"/>
      <c r="F97" s="20"/>
      <c r="G97" s="20"/>
      <c r="H97" s="20"/>
      <c r="I97" s="35"/>
    </row>
    <row r="98" spans="1:9" ht="15">
      <c r="A98" s="75" t="s">
        <v>129</v>
      </c>
      <c r="B98" s="19">
        <v>0</v>
      </c>
      <c r="C98" s="20"/>
      <c r="D98" s="20"/>
      <c r="E98" s="20"/>
      <c r="F98" s="20"/>
      <c r="G98" s="20"/>
      <c r="H98" s="20"/>
      <c r="I98" s="35">
        <f>SUM(B98:G98)</f>
        <v>0</v>
      </c>
    </row>
    <row r="99" spans="1:9" ht="15">
      <c r="A99" s="75" t="s">
        <v>132</v>
      </c>
      <c r="B99" s="57">
        <v>0</v>
      </c>
      <c r="C99" s="20"/>
      <c r="D99" s="20"/>
      <c r="E99" s="20"/>
      <c r="F99" s="20"/>
      <c r="G99" s="20"/>
      <c r="H99" s="20"/>
      <c r="I99" s="35">
        <f>SUM(B99:G99)</f>
        <v>0</v>
      </c>
    </row>
    <row r="100" spans="1:9" ht="15">
      <c r="A100" s="75" t="s">
        <v>130</v>
      </c>
      <c r="B100" s="57"/>
      <c r="C100" s="20"/>
      <c r="D100" s="20"/>
      <c r="E100" s="20"/>
      <c r="F100" s="20"/>
      <c r="G100" s="20"/>
      <c r="H100" s="20"/>
      <c r="I100" s="35"/>
    </row>
    <row r="101" spans="1:9" ht="15">
      <c r="A101" s="6" t="s">
        <v>75</v>
      </c>
      <c r="B101" s="57">
        <v>0</v>
      </c>
      <c r="C101" s="20"/>
      <c r="D101" s="20"/>
      <c r="E101" s="20"/>
      <c r="F101" s="20"/>
      <c r="G101" s="20"/>
      <c r="H101" s="20"/>
      <c r="I101" s="35">
        <f aca="true" t="shared" si="6" ref="I101:I109">SUM(B101:G101)</f>
        <v>0</v>
      </c>
    </row>
    <row r="102" spans="1:9" ht="15">
      <c r="A102" s="6" t="s">
        <v>76</v>
      </c>
      <c r="B102" s="57">
        <v>0</v>
      </c>
      <c r="C102" s="20"/>
      <c r="D102" s="20"/>
      <c r="E102" s="20"/>
      <c r="F102" s="20"/>
      <c r="G102" s="20"/>
      <c r="H102" s="20"/>
      <c r="I102" s="35">
        <f t="shared" si="6"/>
        <v>0</v>
      </c>
    </row>
    <row r="103" spans="1:9" ht="15">
      <c r="A103" s="6" t="s">
        <v>77</v>
      </c>
      <c r="B103" s="57">
        <v>0</v>
      </c>
      <c r="C103" s="20"/>
      <c r="D103" s="20"/>
      <c r="E103" s="20"/>
      <c r="F103" s="20"/>
      <c r="G103" s="20"/>
      <c r="H103" s="20"/>
      <c r="I103" s="35">
        <f t="shared" si="6"/>
        <v>0</v>
      </c>
    </row>
    <row r="104" spans="1:9" ht="15">
      <c r="A104" s="6" t="s">
        <v>78</v>
      </c>
      <c r="B104" s="57">
        <v>0</v>
      </c>
      <c r="C104" s="20"/>
      <c r="D104" s="20"/>
      <c r="E104" s="20"/>
      <c r="F104" s="20"/>
      <c r="G104" s="20"/>
      <c r="H104" s="20"/>
      <c r="I104" s="35">
        <f t="shared" si="6"/>
        <v>0</v>
      </c>
    </row>
    <row r="105" spans="1:9" ht="15">
      <c r="A105" s="27" t="s">
        <v>114</v>
      </c>
      <c r="B105" s="57">
        <v>0</v>
      </c>
      <c r="C105" s="20"/>
      <c r="D105" s="20"/>
      <c r="E105" s="20"/>
      <c r="F105" s="20"/>
      <c r="G105" s="20"/>
      <c r="H105" s="20"/>
      <c r="I105" s="35">
        <f t="shared" si="6"/>
        <v>0</v>
      </c>
    </row>
    <row r="106" spans="1:9" ht="15">
      <c r="A106" s="6" t="s">
        <v>79</v>
      </c>
      <c r="B106" s="57">
        <v>0</v>
      </c>
      <c r="C106" s="20"/>
      <c r="D106" s="20"/>
      <c r="E106" s="20"/>
      <c r="F106" s="20"/>
      <c r="G106" s="20"/>
      <c r="H106" s="20"/>
      <c r="I106" s="35">
        <f t="shared" si="6"/>
        <v>0</v>
      </c>
    </row>
    <row r="107" spans="1:9" ht="15">
      <c r="A107" s="6" t="s">
        <v>80</v>
      </c>
      <c r="B107" s="57">
        <v>0</v>
      </c>
      <c r="C107" s="20"/>
      <c r="D107" s="20"/>
      <c r="E107" s="20"/>
      <c r="F107" s="20"/>
      <c r="G107" s="20"/>
      <c r="H107" s="20"/>
      <c r="I107" s="35">
        <f t="shared" si="6"/>
        <v>0</v>
      </c>
    </row>
    <row r="108" spans="1:9" ht="15">
      <c r="A108" s="27" t="s">
        <v>115</v>
      </c>
      <c r="B108" s="57">
        <v>0</v>
      </c>
      <c r="C108" s="20"/>
      <c r="D108" s="20"/>
      <c r="E108" s="20"/>
      <c r="F108" s="20"/>
      <c r="G108" s="20"/>
      <c r="H108" s="20"/>
      <c r="I108" s="35">
        <f t="shared" si="6"/>
        <v>0</v>
      </c>
    </row>
    <row r="109" spans="1:9" ht="15">
      <c r="A109" s="27" t="s">
        <v>128</v>
      </c>
      <c r="B109" s="57">
        <v>0</v>
      </c>
      <c r="C109" s="20"/>
      <c r="D109" s="20"/>
      <c r="E109" s="20"/>
      <c r="F109" s="20"/>
      <c r="G109" s="20"/>
      <c r="H109" s="20"/>
      <c r="I109" s="35">
        <f t="shared" si="6"/>
        <v>0</v>
      </c>
    </row>
    <row r="110" spans="1:9" ht="15">
      <c r="A110" s="27"/>
      <c r="B110" s="19"/>
      <c r="C110" s="20"/>
      <c r="D110" s="20"/>
      <c r="E110" s="20"/>
      <c r="F110" s="20"/>
      <c r="G110" s="20"/>
      <c r="H110" s="20"/>
      <c r="I110" s="35"/>
    </row>
    <row r="111" spans="1:9" ht="15">
      <c r="A111" s="10" t="s">
        <v>81</v>
      </c>
      <c r="B111" s="19"/>
      <c r="C111" s="20"/>
      <c r="D111" s="20"/>
      <c r="E111" s="20"/>
      <c r="F111" s="20"/>
      <c r="G111" s="20"/>
      <c r="H111" s="20"/>
      <c r="I111" s="35"/>
    </row>
    <row r="112" spans="1:9" ht="15">
      <c r="A112" s="6" t="s">
        <v>82</v>
      </c>
      <c r="B112" s="19">
        <v>5387</v>
      </c>
      <c r="C112" s="20"/>
      <c r="D112" s="20"/>
      <c r="E112" s="20"/>
      <c r="F112" s="20"/>
      <c r="G112" s="20"/>
      <c r="H112" s="20"/>
      <c r="I112" s="35">
        <f aca="true" t="shared" si="7" ref="I112:I117">SUM(B112:G112)</f>
        <v>5387</v>
      </c>
    </row>
    <row r="113" spans="1:9" ht="15">
      <c r="A113" s="6" t="s">
        <v>83</v>
      </c>
      <c r="B113" s="19">
        <v>1.42</v>
      </c>
      <c r="C113" s="20"/>
      <c r="D113" s="20"/>
      <c r="E113" s="20"/>
      <c r="F113" s="20"/>
      <c r="G113" s="20"/>
      <c r="H113" s="20"/>
      <c r="I113" s="35">
        <f t="shared" si="7"/>
        <v>1.42</v>
      </c>
    </row>
    <row r="114" spans="1:9" ht="15">
      <c r="A114" s="6" t="s">
        <v>84</v>
      </c>
      <c r="B114" s="19">
        <v>14411</v>
      </c>
      <c r="C114" s="20"/>
      <c r="D114" s="20"/>
      <c r="E114" s="20"/>
      <c r="F114" s="20"/>
      <c r="G114" s="20"/>
      <c r="H114" s="20"/>
      <c r="I114" s="35">
        <f t="shared" si="7"/>
        <v>14411</v>
      </c>
    </row>
    <row r="115" spans="1:9" ht="15">
      <c r="A115" s="6"/>
      <c r="B115" s="19"/>
      <c r="C115" s="20"/>
      <c r="D115" s="20"/>
      <c r="E115" s="20"/>
      <c r="F115" s="20"/>
      <c r="G115" s="20"/>
      <c r="H115" s="20"/>
      <c r="I115" s="35">
        <f t="shared" si="7"/>
        <v>0</v>
      </c>
    </row>
    <row r="116" spans="1:9" ht="15">
      <c r="A116" s="10" t="s">
        <v>85</v>
      </c>
      <c r="B116" s="19"/>
      <c r="C116" s="20"/>
      <c r="D116" s="20"/>
      <c r="E116" s="20"/>
      <c r="F116" s="20"/>
      <c r="G116" s="20"/>
      <c r="H116" s="20"/>
      <c r="I116" s="35">
        <f t="shared" si="7"/>
        <v>0</v>
      </c>
    </row>
    <row r="117" spans="1:9" ht="15">
      <c r="A117" s="6" t="s">
        <v>7</v>
      </c>
      <c r="B117" s="19">
        <v>31</v>
      </c>
      <c r="C117" s="19">
        <v>51</v>
      </c>
      <c r="D117" s="19">
        <v>62</v>
      </c>
      <c r="E117" s="20"/>
      <c r="F117" s="20"/>
      <c r="G117" s="20"/>
      <c r="H117" s="20"/>
      <c r="I117" s="35">
        <f t="shared" si="7"/>
        <v>144</v>
      </c>
    </row>
    <row r="118" spans="1:9" ht="15">
      <c r="A118" s="6"/>
      <c r="B118" s="25"/>
      <c r="C118" s="25"/>
      <c r="D118" s="25"/>
      <c r="E118" s="56"/>
      <c r="F118" s="56"/>
      <c r="G118" s="56"/>
      <c r="H118" s="56"/>
      <c r="I118" s="52"/>
    </row>
    <row r="119" spans="1:9" ht="15">
      <c r="A119" s="164" t="s">
        <v>59</v>
      </c>
      <c r="B119" s="164"/>
      <c r="C119" s="164"/>
      <c r="D119" s="164"/>
      <c r="E119" s="164"/>
      <c r="F119" s="164"/>
      <c r="G119" s="164"/>
      <c r="H119" s="164"/>
      <c r="I119" s="164"/>
    </row>
    <row r="120" spans="1:9" ht="15">
      <c r="A120" s="106" t="s">
        <v>116</v>
      </c>
      <c r="B120" s="106"/>
      <c r="C120" s="106"/>
      <c r="D120" s="106"/>
      <c r="E120" s="106"/>
      <c r="F120" s="106"/>
      <c r="G120" s="106"/>
      <c r="H120" s="151"/>
      <c r="I120" s="106"/>
    </row>
    <row r="121" spans="1:11" ht="15">
      <c r="A121" s="58" t="s">
        <v>122</v>
      </c>
      <c r="B121" s="36"/>
      <c r="C121" s="86"/>
      <c r="D121" s="87"/>
      <c r="E121" s="87"/>
      <c r="F121" s="87"/>
      <c r="G121" s="87"/>
      <c r="H121" s="56"/>
      <c r="I121" s="36"/>
      <c r="J121" s="142" t="s">
        <v>205</v>
      </c>
      <c r="K121" s="142">
        <f>I122+I125+I128+I131+I135+I138+I145+I148</f>
        <v>435</v>
      </c>
    </row>
    <row r="122" spans="1:11" ht="15">
      <c r="A122" s="9" t="s">
        <v>53</v>
      </c>
      <c r="B122" s="59">
        <f>'[33]a l'envers et vu d'en haut sept'!$I$4</f>
        <v>20</v>
      </c>
      <c r="C122" s="88"/>
      <c r="D122" s="41"/>
      <c r="E122" s="41"/>
      <c r="F122" s="41"/>
      <c r="G122" s="41"/>
      <c r="H122" s="28"/>
      <c r="I122" s="61">
        <f>SUM(B122:G122)</f>
        <v>20</v>
      </c>
      <c r="J122" s="142" t="s">
        <v>198</v>
      </c>
      <c r="K122" s="144">
        <f>I123+I126+I129+I133+I136+I139+I146+I149</f>
        <v>133</v>
      </c>
    </row>
    <row r="123" spans="1:9" ht="15">
      <c r="A123" s="9" t="s">
        <v>35</v>
      </c>
      <c r="B123" s="60">
        <f>'[33]a l'envers et vu d'en haut sept'!$F$4</f>
        <v>4</v>
      </c>
      <c r="C123" s="88"/>
      <c r="D123" s="41"/>
      <c r="E123" s="41"/>
      <c r="F123" s="41"/>
      <c r="G123" s="41"/>
      <c r="H123" s="28"/>
      <c r="I123" s="63">
        <f>SUM(B123:G123)</f>
        <v>4</v>
      </c>
    </row>
    <row r="124" spans="1:9" ht="15">
      <c r="A124" s="58" t="s">
        <v>195</v>
      </c>
      <c r="B124" s="36"/>
      <c r="C124" s="89"/>
      <c r="D124" s="82"/>
      <c r="E124" s="82"/>
      <c r="F124" s="82"/>
      <c r="G124" s="82"/>
      <c r="H124" s="56"/>
      <c r="I124" s="37"/>
    </row>
    <row r="125" spans="1:9" ht="15">
      <c r="A125" s="9" t="s">
        <v>53</v>
      </c>
      <c r="B125" s="59">
        <f>'[33]coeur de ville sept 21'!$J$5</f>
        <v>45</v>
      </c>
      <c r="C125" s="88"/>
      <c r="D125" s="41"/>
      <c r="E125" s="41"/>
      <c r="F125" s="41"/>
      <c r="G125" s="41"/>
      <c r="H125" s="28"/>
      <c r="I125" s="61">
        <f>SUM(B125:G125)</f>
        <v>45</v>
      </c>
    </row>
    <row r="126" spans="1:9" ht="15">
      <c r="A126" s="9" t="s">
        <v>35</v>
      </c>
      <c r="B126" s="60">
        <f>'[33]coeur de ville sept 21'!$F$5</f>
        <v>9</v>
      </c>
      <c r="C126" s="88"/>
      <c r="D126" s="41"/>
      <c r="E126" s="41"/>
      <c r="F126" s="41"/>
      <c r="G126" s="41"/>
      <c r="H126" s="28"/>
      <c r="I126" s="63">
        <f>SUM(B126:G126)</f>
        <v>9</v>
      </c>
    </row>
    <row r="127" spans="1:9" ht="15">
      <c r="A127" s="58" t="s">
        <v>140</v>
      </c>
      <c r="B127" s="36"/>
      <c r="C127" s="89"/>
      <c r="D127" s="82"/>
      <c r="E127" s="82"/>
      <c r="F127" s="82"/>
      <c r="G127" s="82"/>
      <c r="H127" s="56"/>
      <c r="I127" s="37"/>
    </row>
    <row r="128" spans="1:9" ht="15">
      <c r="A128" s="9" t="s">
        <v>53</v>
      </c>
      <c r="B128" s="88"/>
      <c r="C128" s="88"/>
      <c r="D128" s="41"/>
      <c r="E128" s="41"/>
      <c r="F128" s="41"/>
      <c r="G128" s="41"/>
      <c r="H128" s="28"/>
      <c r="I128" s="61">
        <f>SUM(B128:G128)</f>
        <v>0</v>
      </c>
    </row>
    <row r="129" spans="1:9" ht="15">
      <c r="A129" s="9" t="s">
        <v>35</v>
      </c>
      <c r="B129" s="88"/>
      <c r="C129" s="88"/>
      <c r="D129" s="41"/>
      <c r="E129" s="41"/>
      <c r="F129" s="41"/>
      <c r="G129" s="41"/>
      <c r="H129" s="28"/>
      <c r="I129" s="63">
        <f>SUM(B129:G129)</f>
        <v>0</v>
      </c>
    </row>
    <row r="130" spans="1:9" ht="15">
      <c r="A130" s="58" t="s">
        <v>217</v>
      </c>
      <c r="B130" s="36"/>
      <c r="C130" s="89"/>
      <c r="D130" s="82"/>
      <c r="E130" s="82"/>
      <c r="F130" s="82"/>
      <c r="G130" s="82"/>
      <c r="H130" s="56"/>
      <c r="I130" s="37"/>
    </row>
    <row r="131" spans="1:9" ht="15">
      <c r="A131" s="9" t="s">
        <v>53</v>
      </c>
      <c r="B131" s="59">
        <v>300</v>
      </c>
      <c r="C131" s="88"/>
      <c r="D131" s="41"/>
      <c r="E131" s="41"/>
      <c r="F131" s="41"/>
      <c r="G131" s="41"/>
      <c r="H131" s="28"/>
      <c r="I131" s="61">
        <f>SUM(B131:G131)</f>
        <v>300</v>
      </c>
    </row>
    <row r="132" spans="1:9" ht="15">
      <c r="A132" s="21" t="s">
        <v>55</v>
      </c>
      <c r="B132" s="54">
        <v>0</v>
      </c>
      <c r="C132" s="88"/>
      <c r="D132" s="41"/>
      <c r="E132" s="41"/>
      <c r="F132" s="41"/>
      <c r="G132" s="41"/>
      <c r="H132" s="28"/>
      <c r="I132" s="63">
        <f>SUM(B132:G132)</f>
        <v>0</v>
      </c>
    </row>
    <row r="133" spans="1:9" ht="15">
      <c r="A133" s="9" t="s">
        <v>35</v>
      </c>
      <c r="B133" s="60">
        <v>105</v>
      </c>
      <c r="C133" s="88"/>
      <c r="D133" s="41"/>
      <c r="E133" s="41"/>
      <c r="F133" s="41"/>
      <c r="G133" s="41"/>
      <c r="H133" s="28"/>
      <c r="I133" s="63">
        <f>SUM(B133:G133)</f>
        <v>105</v>
      </c>
    </row>
    <row r="134" spans="1:9" ht="15">
      <c r="A134" s="58" t="s">
        <v>123</v>
      </c>
      <c r="B134" s="36"/>
      <c r="C134" s="89"/>
      <c r="D134" s="82"/>
      <c r="E134" s="82"/>
      <c r="F134" s="82"/>
      <c r="G134" s="82"/>
      <c r="H134" s="56"/>
      <c r="I134" s="37"/>
    </row>
    <row r="135" spans="1:9" ht="15">
      <c r="A135" s="9" t="s">
        <v>53</v>
      </c>
      <c r="B135" s="59">
        <v>0</v>
      </c>
      <c r="C135" s="88"/>
      <c r="D135" s="41"/>
      <c r="E135" s="41"/>
      <c r="F135" s="41"/>
      <c r="G135" s="41"/>
      <c r="H135" s="28"/>
      <c r="I135" s="61">
        <f>SUM(B135:G135)</f>
        <v>0</v>
      </c>
    </row>
    <row r="136" spans="1:9" ht="15">
      <c r="A136" s="9" t="s">
        <v>35</v>
      </c>
      <c r="B136" s="60">
        <v>0</v>
      </c>
      <c r="C136" s="88"/>
      <c r="D136" s="41"/>
      <c r="E136" s="41"/>
      <c r="F136" s="41"/>
      <c r="G136" s="41"/>
      <c r="H136" s="28"/>
      <c r="I136" s="63">
        <f>SUM(B136:G136)</f>
        <v>0</v>
      </c>
    </row>
    <row r="137" spans="1:9" ht="15">
      <c r="A137" s="22" t="s">
        <v>141</v>
      </c>
      <c r="B137" s="19"/>
      <c r="C137" s="90"/>
      <c r="D137" s="91"/>
      <c r="E137" s="91"/>
      <c r="F137" s="91"/>
      <c r="G137" s="91"/>
      <c r="H137" s="25"/>
      <c r="I137" s="35"/>
    </row>
    <row r="138" spans="1:9" ht="15">
      <c r="A138" s="9" t="s">
        <v>53</v>
      </c>
      <c r="B138" s="54">
        <f>'[6]Feuil1'!$K$45</f>
        <v>5</v>
      </c>
      <c r="C138" s="88"/>
      <c r="D138" s="41"/>
      <c r="E138" s="41"/>
      <c r="F138" s="41"/>
      <c r="G138" s="41"/>
      <c r="H138" s="28"/>
      <c r="I138" s="61">
        <f>SUM(B138:G138)</f>
        <v>5</v>
      </c>
    </row>
    <row r="139" spans="1:9" ht="15">
      <c r="A139" s="9" t="s">
        <v>35</v>
      </c>
      <c r="B139" s="133">
        <f>'[6]Feuil1'!$B$45</f>
        <v>2</v>
      </c>
      <c r="C139" s="88"/>
      <c r="D139" s="41"/>
      <c r="E139" s="41"/>
      <c r="F139" s="41"/>
      <c r="G139" s="41"/>
      <c r="H139" s="28"/>
      <c r="I139" s="63">
        <f>SUM(B139:G139)</f>
        <v>2</v>
      </c>
    </row>
    <row r="140" spans="1:9" ht="15">
      <c r="A140" s="9" t="s">
        <v>142</v>
      </c>
      <c r="B140" s="55">
        <f>'[6]Feuil1'!$I$45</f>
        <v>1</v>
      </c>
      <c r="C140" s="88"/>
      <c r="D140" s="41"/>
      <c r="E140" s="41"/>
      <c r="F140" s="41"/>
      <c r="G140" s="41"/>
      <c r="H140" s="28"/>
      <c r="I140" s="63">
        <f>SUM(B140:G140)</f>
        <v>1</v>
      </c>
    </row>
    <row r="141" spans="1:9" ht="15">
      <c r="A141" s="24" t="s">
        <v>159</v>
      </c>
      <c r="B141" s="55"/>
      <c r="C141" s="89"/>
      <c r="D141" s="82"/>
      <c r="E141" s="82"/>
      <c r="F141" s="82"/>
      <c r="G141" s="82"/>
      <c r="H141" s="56"/>
      <c r="I141" s="64"/>
    </row>
    <row r="142" spans="1:9" ht="15">
      <c r="A142" s="9" t="s">
        <v>53</v>
      </c>
      <c r="B142" s="88"/>
      <c r="C142" s="88"/>
      <c r="D142" s="41"/>
      <c r="E142" s="41"/>
      <c r="F142" s="41"/>
      <c r="G142" s="41"/>
      <c r="H142" s="28"/>
      <c r="I142" s="61">
        <f>SUM(B142:G142)</f>
        <v>0</v>
      </c>
    </row>
    <row r="143" spans="1:9" ht="15">
      <c r="A143" s="9" t="s">
        <v>35</v>
      </c>
      <c r="B143" s="88"/>
      <c r="C143" s="88"/>
      <c r="D143" s="41"/>
      <c r="E143" s="41"/>
      <c r="F143" s="41"/>
      <c r="G143" s="41"/>
      <c r="H143" s="28"/>
      <c r="I143" s="63">
        <f>SUM(B143:G143)</f>
        <v>0</v>
      </c>
    </row>
    <row r="144" spans="1:9" ht="15">
      <c r="A144" s="24" t="s">
        <v>185</v>
      </c>
      <c r="B144" s="82"/>
      <c r="C144" s="82"/>
      <c r="D144" s="82"/>
      <c r="E144" s="82"/>
      <c r="F144" s="82"/>
      <c r="G144" s="82"/>
      <c r="H144" s="82"/>
      <c r="I144" s="79"/>
    </row>
    <row r="145" spans="1:9" ht="15">
      <c r="A145" s="21" t="s">
        <v>53</v>
      </c>
      <c r="B145" s="54">
        <f>'[9]Mois de Septembre'!$P$30</f>
        <v>65</v>
      </c>
      <c r="C145" s="41"/>
      <c r="D145" s="41"/>
      <c r="E145" s="41"/>
      <c r="F145" s="41"/>
      <c r="G145" s="41"/>
      <c r="H145" s="28"/>
      <c r="I145" s="61">
        <f>SUM(B145:G145)</f>
        <v>65</v>
      </c>
    </row>
    <row r="146" spans="1:9" ht="15">
      <c r="A146" s="21" t="s">
        <v>35</v>
      </c>
      <c r="B146" s="84">
        <f>'[9]Mois de Septembre'!$B$30</f>
        <v>13</v>
      </c>
      <c r="C146" s="41"/>
      <c r="D146" s="41"/>
      <c r="E146" s="41"/>
      <c r="F146" s="41"/>
      <c r="G146" s="41"/>
      <c r="H146" s="28"/>
      <c r="I146" s="63">
        <f>SUM(B146:G146)</f>
        <v>13</v>
      </c>
    </row>
    <row r="147" spans="1:9" ht="15">
      <c r="A147" s="146"/>
      <c r="B147" s="85"/>
      <c r="C147" s="82"/>
      <c r="D147" s="82"/>
      <c r="E147" s="82"/>
      <c r="F147" s="82"/>
      <c r="G147" s="82"/>
      <c r="H147" s="85"/>
      <c r="I147" s="81"/>
    </row>
    <row r="148" spans="1:9" ht="15">
      <c r="A148" s="9" t="s">
        <v>53</v>
      </c>
      <c r="B148" s="54">
        <v>0</v>
      </c>
      <c r="C148" s="41"/>
      <c r="D148" s="41"/>
      <c r="E148" s="41"/>
      <c r="F148" s="41"/>
      <c r="G148" s="41"/>
      <c r="H148" s="28"/>
      <c r="I148" s="61">
        <f>SUM(B148:G148)</f>
        <v>0</v>
      </c>
    </row>
    <row r="149" spans="1:9" ht="13.5" customHeight="1">
      <c r="A149" s="9" t="s">
        <v>35</v>
      </c>
      <c r="B149" s="82">
        <v>0</v>
      </c>
      <c r="C149" s="41"/>
      <c r="D149" s="41"/>
      <c r="E149" s="41"/>
      <c r="F149" s="41"/>
      <c r="G149" s="41"/>
      <c r="H149" s="28"/>
      <c r="I149" s="63">
        <f>SUM(B149:G149)</f>
        <v>0</v>
      </c>
    </row>
    <row r="150" spans="2:12" ht="13.5" customHeight="1">
      <c r="B150" s="84"/>
      <c r="D150" s="82"/>
      <c r="E150" s="82"/>
      <c r="F150" s="82"/>
      <c r="G150" s="82"/>
      <c r="H150" s="84"/>
      <c r="I150" s="80"/>
      <c r="L150" s="32"/>
    </row>
    <row r="151" spans="1:9" ht="13.5" customHeight="1">
      <c r="A151" s="9" t="s">
        <v>53</v>
      </c>
      <c r="B151" s="54">
        <v>0</v>
      </c>
      <c r="C151" s="41"/>
      <c r="D151" s="41"/>
      <c r="E151" s="41"/>
      <c r="F151" s="41"/>
      <c r="G151" s="41"/>
      <c r="H151" s="28"/>
      <c r="I151" s="61">
        <f>SUM(B151:G151)</f>
        <v>0</v>
      </c>
    </row>
    <row r="152" spans="1:10" ht="13.5" customHeight="1">
      <c r="A152" s="9" t="s">
        <v>35</v>
      </c>
      <c r="B152" s="82">
        <v>0</v>
      </c>
      <c r="C152" s="41"/>
      <c r="D152" s="41"/>
      <c r="E152" s="41"/>
      <c r="F152" s="41"/>
      <c r="G152" s="41"/>
      <c r="H152" s="28"/>
      <c r="I152" s="63">
        <f>SUM(B152:G152)</f>
        <v>0</v>
      </c>
      <c r="J152" s="32"/>
    </row>
    <row r="153" spans="2:9" ht="13.5" customHeight="1">
      <c r="B153" s="82"/>
      <c r="C153" s="82"/>
      <c r="D153" s="82"/>
      <c r="E153" s="82"/>
      <c r="F153" s="82"/>
      <c r="G153" s="82"/>
      <c r="H153" s="82"/>
      <c r="I153" s="79"/>
    </row>
    <row r="154" spans="1:9" ht="13.5" customHeight="1">
      <c r="A154" s="9" t="s">
        <v>119</v>
      </c>
      <c r="B154" s="46">
        <v>0</v>
      </c>
      <c r="C154" s="41"/>
      <c r="D154" s="41"/>
      <c r="E154" s="41"/>
      <c r="F154" s="41"/>
      <c r="G154" s="41"/>
      <c r="H154" s="28"/>
      <c r="I154" s="61">
        <f>SUM(B154:G154)</f>
        <v>0</v>
      </c>
    </row>
    <row r="155" spans="1:9" ht="13.5" customHeight="1">
      <c r="A155" s="9" t="s">
        <v>120</v>
      </c>
      <c r="B155" s="48">
        <v>0</v>
      </c>
      <c r="C155" s="41"/>
      <c r="D155" s="41"/>
      <c r="E155" s="41"/>
      <c r="F155" s="41"/>
      <c r="G155" s="41"/>
      <c r="H155" s="28"/>
      <c r="I155" s="63">
        <f>SUM(B155:G155)</f>
        <v>0</v>
      </c>
    </row>
    <row r="156" spans="1:9" ht="13.5" customHeight="1">
      <c r="A156" s="9"/>
      <c r="B156" s="47"/>
      <c r="C156" s="41"/>
      <c r="D156" s="41"/>
      <c r="E156" s="41"/>
      <c r="F156" s="41"/>
      <c r="G156" s="41"/>
      <c r="H156" s="28"/>
      <c r="I156" s="63"/>
    </row>
    <row r="157" spans="1:9" ht="13.5" customHeight="1">
      <c r="A157" s="9" t="s">
        <v>119</v>
      </c>
      <c r="B157" s="46">
        <v>0</v>
      </c>
      <c r="C157" s="41"/>
      <c r="D157" s="41"/>
      <c r="E157" s="41"/>
      <c r="F157" s="41"/>
      <c r="G157" s="41"/>
      <c r="H157" s="28"/>
      <c r="I157" s="61">
        <f>SUM(B157:G157)</f>
        <v>0</v>
      </c>
    </row>
    <row r="158" spans="1:9" ht="13.5" customHeight="1">
      <c r="A158" s="9" t="s">
        <v>120</v>
      </c>
      <c r="B158" s="48">
        <v>0</v>
      </c>
      <c r="C158" s="41"/>
      <c r="D158" s="41"/>
      <c r="E158" s="41"/>
      <c r="F158" s="41"/>
      <c r="G158" s="41"/>
      <c r="H158" s="28"/>
      <c r="I158" s="63">
        <f>SUM(B158:G158)</f>
        <v>0</v>
      </c>
    </row>
    <row r="159" spans="1:9" ht="13.5" customHeight="1">
      <c r="A159" s="9"/>
      <c r="B159" s="47"/>
      <c r="C159" s="41"/>
      <c r="D159" s="41"/>
      <c r="E159" s="41"/>
      <c r="F159" s="41"/>
      <c r="G159" s="41"/>
      <c r="H159" s="28"/>
      <c r="I159" s="63"/>
    </row>
    <row r="160" spans="1:9" ht="15">
      <c r="A160" s="106" t="s">
        <v>117</v>
      </c>
      <c r="B160" s="106"/>
      <c r="C160" s="106"/>
      <c r="D160" s="106"/>
      <c r="E160" s="106"/>
      <c r="F160" s="106"/>
      <c r="G160" s="106"/>
      <c r="H160" s="151"/>
      <c r="I160" s="106"/>
    </row>
    <row r="161" spans="1:9" ht="15">
      <c r="A161" s="9" t="s">
        <v>53</v>
      </c>
      <c r="B161" s="23">
        <f>'[10]VG a la carte'!$AO$25+'[10]Journées packagées'!$H$18</f>
        <v>613</v>
      </c>
      <c r="C161" s="41"/>
      <c r="D161" s="41"/>
      <c r="E161" s="41"/>
      <c r="F161" s="41"/>
      <c r="G161" s="42"/>
      <c r="H161" s="28"/>
      <c r="I161" s="92">
        <f>SUM(B161:G161)</f>
        <v>613</v>
      </c>
    </row>
    <row r="162" spans="1:9" ht="15">
      <c r="A162" s="9" t="s">
        <v>55</v>
      </c>
      <c r="B162" s="23">
        <f>'[10]VG a la carte'!$AP$25+'[10]Journées packagées'!$I$18</f>
        <v>450.35</v>
      </c>
      <c r="C162" s="43"/>
      <c r="D162" s="43"/>
      <c r="E162" s="44"/>
      <c r="F162" s="43"/>
      <c r="G162" s="44"/>
      <c r="H162" s="28"/>
      <c r="I162" s="92">
        <f>SUM(B162:G162)</f>
        <v>450.35</v>
      </c>
    </row>
    <row r="163" spans="1:9" ht="15">
      <c r="A163" s="9" t="s">
        <v>56</v>
      </c>
      <c r="B163" s="23">
        <f>'[10]Journées packagées'!$L$18</f>
        <v>162.64999999999998</v>
      </c>
      <c r="C163" s="41"/>
      <c r="D163" s="41"/>
      <c r="E163" s="41"/>
      <c r="F163" s="41"/>
      <c r="G163" s="42"/>
      <c r="H163" s="28"/>
      <c r="I163" s="92">
        <f>SUM(B163:G163)</f>
        <v>162.64999999999998</v>
      </c>
    </row>
    <row r="164" spans="1:9" ht="15">
      <c r="A164" s="9" t="s">
        <v>35</v>
      </c>
      <c r="B164" s="36">
        <f>'[10]VG a la carte'!$B$25+'[10]Journées packagées'!$B$18</f>
        <v>45</v>
      </c>
      <c r="C164" s="41"/>
      <c r="D164" s="41"/>
      <c r="E164" s="41"/>
      <c r="F164" s="41"/>
      <c r="G164" s="42"/>
      <c r="H164" s="28"/>
      <c r="I164" s="37">
        <f>SUM(B164:G164)</f>
        <v>45</v>
      </c>
    </row>
    <row r="165" spans="1:9" ht="15">
      <c r="A165" s="106" t="s">
        <v>118</v>
      </c>
      <c r="B165" s="106"/>
      <c r="C165" s="106"/>
      <c r="D165" s="106"/>
      <c r="E165" s="106"/>
      <c r="F165" s="106"/>
      <c r="G165" s="106"/>
      <c r="H165" s="151"/>
      <c r="I165" s="106"/>
    </row>
    <row r="166" spans="1:9" ht="15">
      <c r="A166" s="10" t="s">
        <v>58</v>
      </c>
      <c r="B166" s="55"/>
      <c r="C166" s="55"/>
      <c r="D166" s="55"/>
      <c r="E166" s="55"/>
      <c r="F166" s="55"/>
      <c r="G166" s="55"/>
      <c r="H166" s="55"/>
      <c r="I166" s="64"/>
    </row>
    <row r="167" spans="1:9" ht="15">
      <c r="A167" s="9" t="s">
        <v>53</v>
      </c>
      <c r="B167" s="54">
        <f>'[11]Saison'!$N$252</f>
        <v>195</v>
      </c>
      <c r="C167" s="20"/>
      <c r="D167" s="20"/>
      <c r="E167" s="20"/>
      <c r="F167" s="20"/>
      <c r="G167" s="20"/>
      <c r="H167" s="20"/>
      <c r="I167" s="34">
        <f>SUM(B167:G167)</f>
        <v>195</v>
      </c>
    </row>
    <row r="168" spans="1:9" ht="15">
      <c r="A168" s="9" t="s">
        <v>35</v>
      </c>
      <c r="B168" s="55">
        <f>'[11]Saison'!$C$252</f>
        <v>50</v>
      </c>
      <c r="C168" s="20"/>
      <c r="D168" s="20"/>
      <c r="E168" s="20"/>
      <c r="F168" s="20"/>
      <c r="G168" s="20"/>
      <c r="H168" s="28"/>
      <c r="I168" s="37">
        <f>SUM(B168:G168)</f>
        <v>50</v>
      </c>
    </row>
    <row r="169" spans="1:9" ht="15">
      <c r="A169" s="10" t="s">
        <v>57</v>
      </c>
      <c r="B169" s="55"/>
      <c r="C169" s="20"/>
      <c r="D169" s="20"/>
      <c r="E169" s="20"/>
      <c r="F169" s="20"/>
      <c r="G169" s="20"/>
      <c r="H169" s="20"/>
      <c r="I169" s="64"/>
    </row>
    <row r="170" spans="1:9" ht="15">
      <c r="A170" s="9" t="s">
        <v>53</v>
      </c>
      <c r="B170" s="54">
        <v>0</v>
      </c>
      <c r="C170" s="20"/>
      <c r="D170" s="20"/>
      <c r="E170" s="20"/>
      <c r="F170" s="20"/>
      <c r="G170" s="20"/>
      <c r="H170" s="20"/>
      <c r="I170" s="34">
        <f>SUM(B170:G170)</f>
        <v>0</v>
      </c>
    </row>
    <row r="171" spans="1:9" ht="15">
      <c r="A171" s="9" t="s">
        <v>35</v>
      </c>
      <c r="B171" s="55">
        <v>204</v>
      </c>
      <c r="C171" s="20"/>
      <c r="D171" s="20"/>
      <c r="E171" s="20"/>
      <c r="F171" s="20"/>
      <c r="G171" s="20"/>
      <c r="H171" s="28"/>
      <c r="I171" s="37">
        <f>SUM(B171:G171)</f>
        <v>204</v>
      </c>
    </row>
    <row r="172" spans="1:9" ht="15">
      <c r="A172" s="105" t="s">
        <v>150</v>
      </c>
      <c r="B172" s="55"/>
      <c r="C172" s="20"/>
      <c r="D172" s="20"/>
      <c r="E172" s="20"/>
      <c r="F172" s="20"/>
      <c r="G172" s="20"/>
      <c r="H172" s="28"/>
      <c r="I172" s="37"/>
    </row>
    <row r="173" spans="1:9" ht="15">
      <c r="A173" s="9" t="s">
        <v>53</v>
      </c>
      <c r="B173" s="54">
        <f>'[12]Saison'!$N$391</f>
        <v>537</v>
      </c>
      <c r="C173" s="20"/>
      <c r="D173" s="20"/>
      <c r="E173" s="20"/>
      <c r="F173" s="20"/>
      <c r="G173" s="20"/>
      <c r="H173" s="20"/>
      <c r="I173" s="34">
        <f>SUM(B173:G173)</f>
        <v>537</v>
      </c>
    </row>
    <row r="174" spans="1:9" ht="15">
      <c r="A174" s="9" t="s">
        <v>35</v>
      </c>
      <c r="B174" s="55">
        <f>'[12]Saison'!$B$391</f>
        <v>218</v>
      </c>
      <c r="C174" s="20"/>
      <c r="D174" s="20"/>
      <c r="E174" s="20"/>
      <c r="F174" s="20"/>
      <c r="G174" s="20"/>
      <c r="H174" s="28"/>
      <c r="I174" s="37">
        <f>SUM(B174:G174)</f>
        <v>218</v>
      </c>
    </row>
    <row r="175" spans="1:9" ht="15">
      <c r="A175" s="30" t="s">
        <v>151</v>
      </c>
      <c r="B175" s="55"/>
      <c r="C175" s="20"/>
      <c r="D175" s="20"/>
      <c r="E175" s="20"/>
      <c r="F175" s="20"/>
      <c r="G175" s="20"/>
      <c r="H175" s="28"/>
      <c r="I175" s="37"/>
    </row>
    <row r="176" spans="1:9" ht="15">
      <c r="A176" s="9" t="s">
        <v>53</v>
      </c>
      <c r="B176" s="20"/>
      <c r="C176" s="20"/>
      <c r="D176" s="20"/>
      <c r="E176" s="20"/>
      <c r="F176" s="20"/>
      <c r="G176" s="20"/>
      <c r="H176" s="20"/>
      <c r="I176" s="34">
        <f>SUM(B176:G176)</f>
        <v>0</v>
      </c>
    </row>
    <row r="177" spans="1:9" ht="15">
      <c r="A177" s="9" t="s">
        <v>35</v>
      </c>
      <c r="B177" s="20"/>
      <c r="C177" s="20"/>
      <c r="D177" s="20"/>
      <c r="E177" s="20"/>
      <c r="F177" s="20"/>
      <c r="G177" s="20"/>
      <c r="H177" s="28"/>
      <c r="I177" s="37">
        <f>SUM(B177:G177)</f>
        <v>0</v>
      </c>
    </row>
    <row r="178" spans="1:9" ht="15">
      <c r="A178" s="9"/>
      <c r="B178" s="55"/>
      <c r="C178" s="20"/>
      <c r="D178" s="20"/>
      <c r="E178" s="20"/>
      <c r="F178" s="20"/>
      <c r="G178" s="20"/>
      <c r="H178" s="28"/>
      <c r="I178" s="37"/>
    </row>
    <row r="179" spans="1:9" ht="15">
      <c r="A179" s="104" t="s">
        <v>125</v>
      </c>
      <c r="B179" s="102"/>
      <c r="C179" s="102"/>
      <c r="D179" s="102"/>
      <c r="E179" s="102"/>
      <c r="F179" s="102"/>
      <c r="G179" s="102"/>
      <c r="H179" s="102"/>
      <c r="I179" s="103"/>
    </row>
    <row r="180" spans="1:9" ht="30">
      <c r="A180" s="9" t="s">
        <v>135</v>
      </c>
      <c r="B180" s="99">
        <v>31</v>
      </c>
      <c r="C180" s="20"/>
      <c r="D180" s="20"/>
      <c r="E180" s="20"/>
      <c r="F180" s="20"/>
      <c r="G180" s="20"/>
      <c r="H180" s="20"/>
      <c r="I180" s="64">
        <f aca="true" t="shared" si="8" ref="I180:I189">SUM(B180)</f>
        <v>31</v>
      </c>
    </row>
    <row r="181" spans="1:9" ht="15">
      <c r="A181" s="9" t="s">
        <v>164</v>
      </c>
      <c r="B181" s="100">
        <f>B180*4</f>
        <v>124</v>
      </c>
      <c r="C181" s="20"/>
      <c r="D181" s="20"/>
      <c r="E181" s="20"/>
      <c r="F181" s="20"/>
      <c r="G181" s="20"/>
      <c r="H181" s="20"/>
      <c r="I181" s="101">
        <f t="shared" si="8"/>
        <v>124</v>
      </c>
    </row>
    <row r="182" spans="1:9" ht="15">
      <c r="A182" s="9" t="s">
        <v>136</v>
      </c>
      <c r="B182" s="99">
        <v>37</v>
      </c>
      <c r="C182" s="20"/>
      <c r="D182" s="20"/>
      <c r="E182" s="20"/>
      <c r="F182" s="20"/>
      <c r="G182" s="20"/>
      <c r="H182" s="20"/>
      <c r="I182" s="64">
        <f t="shared" si="8"/>
        <v>37</v>
      </c>
    </row>
    <row r="183" spans="1:9" ht="15">
      <c r="A183" s="9" t="s">
        <v>164</v>
      </c>
      <c r="B183" s="100">
        <f>B182*4</f>
        <v>148</v>
      </c>
      <c r="C183" s="20"/>
      <c r="D183" s="20"/>
      <c r="E183" s="20"/>
      <c r="F183" s="20"/>
      <c r="G183" s="20"/>
      <c r="H183" s="20"/>
      <c r="I183" s="101">
        <f t="shared" si="8"/>
        <v>148</v>
      </c>
    </row>
    <row r="184" spans="1:9" ht="15">
      <c r="A184" s="9" t="s">
        <v>137</v>
      </c>
      <c r="B184" s="99">
        <v>71</v>
      </c>
      <c r="C184" s="20"/>
      <c r="D184" s="20"/>
      <c r="E184" s="20"/>
      <c r="F184" s="20"/>
      <c r="G184" s="20"/>
      <c r="H184" s="20"/>
      <c r="I184" s="64">
        <f t="shared" si="8"/>
        <v>71</v>
      </c>
    </row>
    <row r="185" spans="1:9" ht="15">
      <c r="A185" s="9" t="s">
        <v>164</v>
      </c>
      <c r="B185" s="100">
        <f>B184*4</f>
        <v>284</v>
      </c>
      <c r="C185" s="20"/>
      <c r="D185" s="20"/>
      <c r="E185" s="20"/>
      <c r="F185" s="20"/>
      <c r="G185" s="20"/>
      <c r="H185" s="20"/>
      <c r="I185" s="101">
        <f t="shared" si="8"/>
        <v>284</v>
      </c>
    </row>
    <row r="186" spans="1:9" ht="15">
      <c r="A186" s="9" t="s">
        <v>138</v>
      </c>
      <c r="B186" s="99">
        <v>62</v>
      </c>
      <c r="C186" s="20"/>
      <c r="D186" s="20"/>
      <c r="E186" s="20"/>
      <c r="F186" s="20"/>
      <c r="G186" s="20"/>
      <c r="H186" s="20"/>
      <c r="I186" s="64">
        <f t="shared" si="8"/>
        <v>62</v>
      </c>
    </row>
    <row r="187" spans="1:9" ht="15">
      <c r="A187" s="9" t="s">
        <v>164</v>
      </c>
      <c r="B187" s="99">
        <f>B186*4</f>
        <v>248</v>
      </c>
      <c r="C187" s="20"/>
      <c r="D187" s="20"/>
      <c r="E187" s="20"/>
      <c r="F187" s="20"/>
      <c r="G187" s="20"/>
      <c r="H187" s="20"/>
      <c r="I187" s="64">
        <f t="shared" si="8"/>
        <v>248</v>
      </c>
    </row>
    <row r="188" spans="1:9" ht="15">
      <c r="A188" s="9" t="s">
        <v>163</v>
      </c>
      <c r="B188" s="99">
        <v>26</v>
      </c>
      <c r="C188" s="20"/>
      <c r="D188" s="20"/>
      <c r="E188" s="20"/>
      <c r="F188" s="20"/>
      <c r="G188" s="20"/>
      <c r="H188" s="20"/>
      <c r="I188" s="64">
        <f t="shared" si="8"/>
        <v>26</v>
      </c>
    </row>
    <row r="189" spans="1:9" ht="15">
      <c r="A189" s="9" t="s">
        <v>164</v>
      </c>
      <c r="B189" s="99">
        <f>B188*4</f>
        <v>104</v>
      </c>
      <c r="C189" s="20"/>
      <c r="D189" s="20"/>
      <c r="E189" s="20"/>
      <c r="F189" s="20"/>
      <c r="G189" s="20"/>
      <c r="H189" s="20"/>
      <c r="I189" s="64">
        <f t="shared" si="8"/>
        <v>104</v>
      </c>
    </row>
    <row r="190" spans="1:9" ht="15">
      <c r="A190" s="9"/>
      <c r="B190" s="114"/>
      <c r="C190" s="28"/>
      <c r="D190" s="28"/>
      <c r="E190" s="28"/>
      <c r="F190" s="28"/>
      <c r="G190" s="28"/>
      <c r="H190" s="28"/>
      <c r="I190" s="115"/>
    </row>
    <row r="191" spans="1:9" ht="15.75" customHeight="1">
      <c r="A191" s="164" t="s">
        <v>95</v>
      </c>
      <c r="B191" s="164"/>
      <c r="C191" s="164"/>
      <c r="D191" s="164"/>
      <c r="E191" s="164"/>
      <c r="F191" s="164"/>
      <c r="G191" s="164"/>
      <c r="H191" s="164"/>
      <c r="I191" s="164"/>
    </row>
    <row r="192" spans="1:10" ht="15.75" customHeight="1">
      <c r="A192" s="9" t="s">
        <v>112</v>
      </c>
      <c r="B192" s="148">
        <f>'[7]Pèlerins'!$J$173</f>
        <v>84</v>
      </c>
      <c r="C192" s="16"/>
      <c r="D192" s="16"/>
      <c r="E192" s="16"/>
      <c r="F192" s="16"/>
      <c r="G192" s="16"/>
      <c r="H192" s="16"/>
      <c r="I192" s="67">
        <f>SUM(B192)</f>
        <v>84</v>
      </c>
      <c r="J192" s="50"/>
    </row>
    <row r="193" spans="1:9" ht="15.75" customHeight="1">
      <c r="A193" s="21" t="s">
        <v>113</v>
      </c>
      <c r="B193" s="148">
        <f>'[32]Pèlerins'!$J$174</f>
        <v>0</v>
      </c>
      <c r="C193" s="16"/>
      <c r="D193" s="16"/>
      <c r="E193" s="16"/>
      <c r="F193" s="16"/>
      <c r="G193" s="16"/>
      <c r="H193" s="16"/>
      <c r="I193" s="67">
        <f>SUM(B193)</f>
        <v>0</v>
      </c>
    </row>
    <row r="194" spans="1:9" ht="15.75" customHeight="1">
      <c r="A194" s="9" t="s">
        <v>127</v>
      </c>
      <c r="B194" s="51">
        <f>SUM(B192*13)+(B193*5)</f>
        <v>1092</v>
      </c>
      <c r="C194" s="33"/>
      <c r="D194" s="33"/>
      <c r="E194" s="33"/>
      <c r="F194" s="33"/>
      <c r="G194" s="33"/>
      <c r="H194" s="33"/>
      <c r="I194" s="71">
        <f>B194</f>
        <v>1092</v>
      </c>
    </row>
    <row r="195" spans="1:9" ht="15.75" customHeight="1">
      <c r="A195" s="9" t="s">
        <v>146</v>
      </c>
      <c r="B195" s="51">
        <f>SUM(B192*12.6*5%)+(B193*5*5%)</f>
        <v>52.919999999999995</v>
      </c>
      <c r="C195" s="33"/>
      <c r="D195" s="33"/>
      <c r="E195" s="33"/>
      <c r="F195" s="33"/>
      <c r="G195" s="33"/>
      <c r="H195" s="33"/>
      <c r="I195" s="71">
        <f>B195</f>
        <v>52.919999999999995</v>
      </c>
    </row>
    <row r="196" spans="1:9" ht="15.75" customHeight="1">
      <c r="A196" s="9"/>
      <c r="B196" s="53"/>
      <c r="C196" s="28"/>
      <c r="D196" s="28"/>
      <c r="E196" s="28"/>
      <c r="F196" s="28"/>
      <c r="G196" s="28"/>
      <c r="H196" s="28"/>
      <c r="I196" s="53"/>
    </row>
    <row r="197" spans="1:9" ht="15">
      <c r="A197" s="164" t="s">
        <v>52</v>
      </c>
      <c r="B197" s="164"/>
      <c r="C197" s="164"/>
      <c r="D197" s="164"/>
      <c r="E197" s="164"/>
      <c r="F197" s="164"/>
      <c r="G197" s="164"/>
      <c r="H197" s="164"/>
      <c r="I197" s="164"/>
    </row>
    <row r="198" spans="1:9" ht="15">
      <c r="A198" s="6" t="s">
        <v>53</v>
      </c>
      <c r="B198" s="23">
        <f>'[38]Ventes St Sever'!$W$298+'[38]Ventes Musée'!$AA$73</f>
        <v>835.45</v>
      </c>
      <c r="C198" s="23">
        <f>'[5]Ventes Crypte'!$I$19+'[5]Ventes Hagetmau'!$V$108</f>
        <v>196.4</v>
      </c>
      <c r="D198" s="23">
        <f>'[5]Ventes Amou'!$V$182</f>
        <v>216.60000000000002</v>
      </c>
      <c r="E198" s="33"/>
      <c r="F198" s="54">
        <f>'[5]Ventes Samadet'!$K$86+'[5]Ventes Samadet'!$M$86+'[5]Ventes Samadet'!$O$86</f>
        <v>359.4</v>
      </c>
      <c r="G198" s="33"/>
      <c r="H198" s="33"/>
      <c r="I198" s="34">
        <f>SUM(B198:G198)</f>
        <v>1607.8500000000004</v>
      </c>
    </row>
    <row r="199" spans="1:9" ht="15">
      <c r="A199" s="6" t="s">
        <v>54</v>
      </c>
      <c r="B199" s="19">
        <f>'[38]Ventes St Sever'!$V$298+'[38]Ventes Musée'!$Z$73</f>
        <v>175</v>
      </c>
      <c r="C199" s="76">
        <f>'[5]Ventes Crypte'!$H$19+'[5]Ventes Hagetmau'!$U$108</f>
        <v>50</v>
      </c>
      <c r="D199" s="76">
        <f>'[5]Ventes Amou'!$U$182</f>
        <v>59</v>
      </c>
      <c r="E199" s="33"/>
      <c r="F199" s="133">
        <f>'[5]Ventes Samadet'!$J$86+'[5]Ventes Samadet'!$L$86+'[5]Ventes Samadet'!$N$86</f>
        <v>59</v>
      </c>
      <c r="G199" s="33"/>
      <c r="H199" s="33"/>
      <c r="I199" s="74">
        <f>SUM(B199:G199)</f>
        <v>343</v>
      </c>
    </row>
    <row r="200" spans="1:11" ht="15">
      <c r="A200" s="164" t="s">
        <v>60</v>
      </c>
      <c r="B200" s="164"/>
      <c r="C200" s="164"/>
      <c r="D200" s="164"/>
      <c r="E200" s="164"/>
      <c r="F200" s="164"/>
      <c r="G200" s="164"/>
      <c r="H200" s="164"/>
      <c r="I200" s="164"/>
      <c r="J200" s="72"/>
      <c r="K200" s="98"/>
    </row>
    <row r="201" spans="1:11" ht="15">
      <c r="A201" s="58" t="s">
        <v>126</v>
      </c>
      <c r="B201" s="55"/>
      <c r="C201" s="55"/>
      <c r="D201" s="55"/>
      <c r="E201" s="55"/>
      <c r="F201" s="55"/>
      <c r="G201" s="55"/>
      <c r="H201" s="152"/>
      <c r="I201" s="96"/>
      <c r="J201" s="72"/>
      <c r="K201" s="98"/>
    </row>
    <row r="202" spans="1:11" ht="15">
      <c r="A202" s="9" t="s">
        <v>53</v>
      </c>
      <c r="B202" s="54">
        <v>0</v>
      </c>
      <c r="C202" s="54">
        <v>0</v>
      </c>
      <c r="D202" s="54">
        <v>0</v>
      </c>
      <c r="E202" s="54">
        <v>0</v>
      </c>
      <c r="F202" s="54">
        <v>0</v>
      </c>
      <c r="G202" s="54">
        <v>0</v>
      </c>
      <c r="H202" s="153"/>
      <c r="I202" s="97">
        <f>SUM(B202:G202)</f>
        <v>0</v>
      </c>
      <c r="J202" s="72"/>
      <c r="K202" s="77"/>
    </row>
    <row r="203" spans="1:11" ht="15">
      <c r="A203" s="9" t="s">
        <v>121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0</v>
      </c>
      <c r="H203" s="54"/>
      <c r="I203" s="73">
        <f>SUM(B203:G203)</f>
        <v>0</v>
      </c>
      <c r="J203" s="72"/>
      <c r="K203" s="77"/>
    </row>
    <row r="204" spans="1:9" ht="15">
      <c r="A204" s="9" t="s">
        <v>35</v>
      </c>
      <c r="B204" s="55">
        <v>0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/>
      <c r="I204" s="64">
        <f>SUM(B204:G204)</f>
        <v>0</v>
      </c>
    </row>
    <row r="205" spans="1:9" ht="15">
      <c r="A205" s="10" t="s">
        <v>64</v>
      </c>
      <c r="B205" s="55"/>
      <c r="C205" s="55"/>
      <c r="D205" s="55"/>
      <c r="E205" s="55"/>
      <c r="F205" s="55"/>
      <c r="G205" s="55"/>
      <c r="H205" s="55"/>
      <c r="I205" s="64"/>
    </row>
    <row r="206" spans="1:9" ht="15">
      <c r="A206" s="9" t="s">
        <v>61</v>
      </c>
      <c r="B206" s="54">
        <v>0</v>
      </c>
      <c r="C206" s="54">
        <v>0</v>
      </c>
      <c r="D206" s="54">
        <v>0</v>
      </c>
      <c r="E206" s="54">
        <v>0</v>
      </c>
      <c r="F206" s="54">
        <v>0</v>
      </c>
      <c r="G206" s="54">
        <v>0</v>
      </c>
      <c r="H206" s="54"/>
      <c r="I206" s="73">
        <f aca="true" t="shared" si="9" ref="I206:I212">SUM(B206:G206)</f>
        <v>0</v>
      </c>
    </row>
    <row r="207" spans="1:9" ht="15">
      <c r="A207" s="9" t="s">
        <v>62</v>
      </c>
      <c r="B207" s="54">
        <v>0</v>
      </c>
      <c r="C207" s="54">
        <v>0</v>
      </c>
      <c r="D207" s="54">
        <v>0</v>
      </c>
      <c r="E207" s="54">
        <v>0</v>
      </c>
      <c r="F207" s="54">
        <v>0</v>
      </c>
      <c r="G207" s="54">
        <v>0</v>
      </c>
      <c r="H207" s="54"/>
      <c r="I207" s="73">
        <f t="shared" si="9"/>
        <v>0</v>
      </c>
    </row>
    <row r="208" spans="1:9" ht="15">
      <c r="A208" s="9" t="s">
        <v>63</v>
      </c>
      <c r="B208" s="54">
        <v>0</v>
      </c>
      <c r="C208" s="54">
        <v>0</v>
      </c>
      <c r="D208" s="54">
        <v>0</v>
      </c>
      <c r="E208" s="54">
        <v>0</v>
      </c>
      <c r="F208" s="54">
        <v>0</v>
      </c>
      <c r="G208" s="54">
        <v>0</v>
      </c>
      <c r="H208" s="54"/>
      <c r="I208" s="73">
        <f t="shared" si="9"/>
        <v>0</v>
      </c>
    </row>
    <row r="209" spans="1:9" ht="15">
      <c r="A209" s="9" t="s">
        <v>65</v>
      </c>
      <c r="B209" s="54">
        <v>0</v>
      </c>
      <c r="C209" s="54">
        <v>0</v>
      </c>
      <c r="D209" s="54">
        <v>0</v>
      </c>
      <c r="E209" s="54">
        <v>0</v>
      </c>
      <c r="F209" s="54">
        <v>0</v>
      </c>
      <c r="G209" s="54">
        <v>0</v>
      </c>
      <c r="H209" s="54"/>
      <c r="I209" s="73">
        <f t="shared" si="9"/>
        <v>0</v>
      </c>
    </row>
    <row r="210" spans="1:9" ht="15">
      <c r="A210" s="9" t="s">
        <v>148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/>
      <c r="I210" s="73">
        <f t="shared" si="9"/>
        <v>0</v>
      </c>
    </row>
    <row r="211" spans="1:9" ht="15">
      <c r="A211" s="9" t="s">
        <v>149</v>
      </c>
      <c r="B211" s="54">
        <v>0</v>
      </c>
      <c r="C211" s="54">
        <v>0</v>
      </c>
      <c r="D211" s="54">
        <v>0</v>
      </c>
      <c r="E211" s="54">
        <v>0</v>
      </c>
      <c r="F211" s="54">
        <v>0</v>
      </c>
      <c r="G211" s="54">
        <v>0</v>
      </c>
      <c r="H211" s="54"/>
      <c r="I211" s="73">
        <f t="shared" si="9"/>
        <v>0</v>
      </c>
    </row>
    <row r="212" spans="1:9" ht="15">
      <c r="A212" s="9" t="s">
        <v>157</v>
      </c>
      <c r="B212" s="54">
        <f>'[33]Labyrinthe sept 21'!$I$3</f>
        <v>20</v>
      </c>
      <c r="C212" s="54">
        <v>0</v>
      </c>
      <c r="D212" s="54">
        <v>0</v>
      </c>
      <c r="E212" s="54">
        <v>0</v>
      </c>
      <c r="F212" s="54">
        <v>0</v>
      </c>
      <c r="G212" s="54">
        <v>0</v>
      </c>
      <c r="H212" s="54"/>
      <c r="I212" s="73">
        <f t="shared" si="9"/>
        <v>20</v>
      </c>
    </row>
    <row r="213" spans="1:9" ht="15">
      <c r="A213" s="9"/>
      <c r="B213" s="54"/>
      <c r="C213" s="54"/>
      <c r="D213" s="54"/>
      <c r="E213" s="54"/>
      <c r="F213" s="54"/>
      <c r="G213" s="54"/>
      <c r="H213" s="54"/>
      <c r="I213" s="73"/>
    </row>
    <row r="214" spans="1:9" ht="15">
      <c r="A214" s="9"/>
      <c r="B214" s="54"/>
      <c r="C214" s="54"/>
      <c r="D214" s="54"/>
      <c r="E214" s="54"/>
      <c r="F214" s="54"/>
      <c r="G214" s="54"/>
      <c r="H214" s="54"/>
      <c r="I214" s="73"/>
    </row>
    <row r="215" spans="1:9" ht="15">
      <c r="A215" s="9"/>
      <c r="B215" s="54"/>
      <c r="C215" s="54"/>
      <c r="D215" s="54"/>
      <c r="E215" s="54"/>
      <c r="F215" s="54"/>
      <c r="G215" s="54"/>
      <c r="H215" s="54"/>
      <c r="I215" s="73"/>
    </row>
    <row r="216" spans="1:9" ht="15">
      <c r="A216" s="9"/>
      <c r="B216" s="54"/>
      <c r="C216" s="54"/>
      <c r="D216" s="54"/>
      <c r="E216" s="54"/>
      <c r="F216" s="54"/>
      <c r="G216" s="54"/>
      <c r="H216" s="54"/>
      <c r="I216" s="73"/>
    </row>
    <row r="217" spans="1:9" ht="15">
      <c r="A217" s="9"/>
      <c r="B217" s="55"/>
      <c r="C217" s="55"/>
      <c r="D217" s="55"/>
      <c r="E217" s="55"/>
      <c r="F217" s="55"/>
      <c r="G217" s="55"/>
      <c r="H217" s="55"/>
      <c r="I217" s="64"/>
    </row>
    <row r="218" spans="1:9" ht="15">
      <c r="A218" s="6" t="s">
        <v>68</v>
      </c>
      <c r="B218" s="73">
        <f aca="true" t="shared" si="10" ref="B218:G218">SUM(B206:B217)</f>
        <v>20</v>
      </c>
      <c r="C218" s="73">
        <f t="shared" si="10"/>
        <v>0</v>
      </c>
      <c r="D218" s="73">
        <f t="shared" si="10"/>
        <v>0</v>
      </c>
      <c r="E218" s="73">
        <f t="shared" si="10"/>
        <v>0</v>
      </c>
      <c r="F218" s="73">
        <f t="shared" si="10"/>
        <v>0</v>
      </c>
      <c r="G218" s="73">
        <f t="shared" si="10"/>
        <v>0</v>
      </c>
      <c r="H218" s="73"/>
      <c r="I218" s="73">
        <f>SUM(B218:G218)</f>
        <v>20</v>
      </c>
    </row>
    <row r="219" spans="1:9" ht="15">
      <c r="A219" s="6" t="s">
        <v>55</v>
      </c>
      <c r="B219" s="154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/>
      <c r="I219" s="73">
        <f>SUM(B219:G219)</f>
        <v>0</v>
      </c>
    </row>
    <row r="220" spans="1:9" ht="15">
      <c r="A220" s="6" t="s">
        <v>69</v>
      </c>
      <c r="B220" s="64">
        <f>'[33]Labyrinthe sept 21'!$F$3</f>
        <v>4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/>
      <c r="I220" s="64">
        <f>SUM(B220:G220)</f>
        <v>4</v>
      </c>
    </row>
    <row r="221" spans="1:9" ht="15">
      <c r="A221" s="30" t="s">
        <v>124</v>
      </c>
      <c r="B221" s="55"/>
      <c r="C221" s="55"/>
      <c r="D221" s="55"/>
      <c r="E221" s="55"/>
      <c r="F221" s="55"/>
      <c r="G221" s="55"/>
      <c r="H221" s="55"/>
      <c r="I221" s="64"/>
    </row>
    <row r="222" spans="1:9" ht="15">
      <c r="A222" s="6" t="s">
        <v>68</v>
      </c>
      <c r="B222" s="73">
        <f>'[1]Saint-Sever'!$U$31</f>
        <v>45</v>
      </c>
      <c r="C222" s="73">
        <v>0</v>
      </c>
      <c r="D222" s="73">
        <v>0</v>
      </c>
      <c r="E222" s="33"/>
      <c r="F222" s="33"/>
      <c r="G222" s="33"/>
      <c r="H222" s="33"/>
      <c r="I222" s="73">
        <f>SUM(B222:G222)</f>
        <v>45</v>
      </c>
    </row>
    <row r="223" spans="1:9" ht="15">
      <c r="A223" s="6" t="s">
        <v>55</v>
      </c>
      <c r="B223" s="73">
        <f>'[1]Saint-Sever'!$W$31</f>
        <v>1.7999999999999998</v>
      </c>
      <c r="C223" s="73">
        <v>0</v>
      </c>
      <c r="D223" s="73">
        <v>0</v>
      </c>
      <c r="E223" s="33"/>
      <c r="F223" s="33"/>
      <c r="G223" s="33"/>
      <c r="H223" s="33"/>
      <c r="I223" s="73">
        <f>SUM(B223:G223)</f>
        <v>1.7999999999999998</v>
      </c>
    </row>
    <row r="224" spans="1:9" ht="15">
      <c r="A224" s="6" t="s">
        <v>69</v>
      </c>
      <c r="B224" s="64">
        <f>'[1]Saint-Sever'!$C$31+'[1]Saint-Sever'!$M$31</f>
        <v>2</v>
      </c>
      <c r="C224" s="64">
        <v>0</v>
      </c>
      <c r="D224" s="64">
        <v>0</v>
      </c>
      <c r="E224" s="20"/>
      <c r="F224" s="20"/>
      <c r="G224" s="20"/>
      <c r="H224" s="20"/>
      <c r="I224" s="64">
        <f>SUM(B224:G224)</f>
        <v>2</v>
      </c>
    </row>
    <row r="225" spans="1:9" ht="15">
      <c r="A225" s="10" t="s">
        <v>66</v>
      </c>
      <c r="B225" s="55"/>
      <c r="C225" s="55"/>
      <c r="D225" s="55"/>
      <c r="E225" s="55"/>
      <c r="F225" s="55"/>
      <c r="G225" s="55"/>
      <c r="H225" s="55"/>
      <c r="I225" s="64"/>
    </row>
    <row r="226" spans="1:9" ht="15">
      <c r="A226" s="9" t="s">
        <v>160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/>
      <c r="I226" s="73">
        <f aca="true" t="shared" si="11" ref="I226:I245">SUM(B226:G226)</f>
        <v>0</v>
      </c>
    </row>
    <row r="227" spans="1:9" ht="15">
      <c r="A227" s="9" t="s">
        <v>161</v>
      </c>
      <c r="B227" s="54">
        <v>0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/>
      <c r="I227" s="73">
        <f t="shared" si="11"/>
        <v>0</v>
      </c>
    </row>
    <row r="228" spans="1:9" ht="15">
      <c r="A228" s="9" t="s">
        <v>162</v>
      </c>
      <c r="B228" s="54">
        <v>0</v>
      </c>
      <c r="C228" s="54">
        <v>0</v>
      </c>
      <c r="D228" s="54">
        <v>0</v>
      </c>
      <c r="E228" s="54">
        <v>0</v>
      </c>
      <c r="F228" s="54">
        <v>0</v>
      </c>
      <c r="G228" s="54">
        <v>0</v>
      </c>
      <c r="H228" s="54"/>
      <c r="I228" s="73">
        <f t="shared" si="11"/>
        <v>0</v>
      </c>
    </row>
    <row r="229" spans="1:9" ht="15">
      <c r="A229" s="9" t="s">
        <v>199</v>
      </c>
      <c r="B229" s="54">
        <v>0</v>
      </c>
      <c r="C229" s="54">
        <v>0</v>
      </c>
      <c r="D229" s="54">
        <v>0</v>
      </c>
      <c r="E229" s="54">
        <v>0</v>
      </c>
      <c r="F229" s="54">
        <v>0</v>
      </c>
      <c r="G229" s="54">
        <v>0</v>
      </c>
      <c r="H229" s="54"/>
      <c r="I229" s="73">
        <f t="shared" si="11"/>
        <v>0</v>
      </c>
    </row>
    <row r="230" spans="1:9" ht="15">
      <c r="A230" s="9" t="s">
        <v>191</v>
      </c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/>
      <c r="I230" s="73">
        <f t="shared" si="11"/>
        <v>0</v>
      </c>
    </row>
    <row r="231" spans="1:9" ht="15">
      <c r="A231" s="9" t="s">
        <v>190</v>
      </c>
      <c r="B231" s="54">
        <v>0</v>
      </c>
      <c r="C231" s="54">
        <v>0</v>
      </c>
      <c r="D231" s="54">
        <v>0</v>
      </c>
      <c r="E231" s="54">
        <v>0</v>
      </c>
      <c r="F231" s="54">
        <v>0</v>
      </c>
      <c r="G231" s="54">
        <v>0</v>
      </c>
      <c r="H231" s="54"/>
      <c r="I231" s="73">
        <f t="shared" si="11"/>
        <v>0</v>
      </c>
    </row>
    <row r="232" spans="1:9" ht="15">
      <c r="A232" s="9" t="s">
        <v>201</v>
      </c>
      <c r="B232" s="54">
        <v>0</v>
      </c>
      <c r="C232" s="54">
        <v>0</v>
      </c>
      <c r="D232" s="54">
        <f>'[34]Mets et mot d''amou sept 21'!$M$217</f>
        <v>1920</v>
      </c>
      <c r="E232" s="54">
        <v>0</v>
      </c>
      <c r="F232" s="54">
        <v>0</v>
      </c>
      <c r="G232" s="54">
        <v>0</v>
      </c>
      <c r="H232" s="54"/>
      <c r="I232" s="73">
        <f t="shared" si="11"/>
        <v>1920</v>
      </c>
    </row>
    <row r="233" spans="1:9" ht="15">
      <c r="A233" s="9"/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/>
      <c r="I233" s="73">
        <f t="shared" si="11"/>
        <v>0</v>
      </c>
    </row>
    <row r="234" spans="1:9" ht="15">
      <c r="A234" s="9"/>
      <c r="B234" s="54">
        <v>0</v>
      </c>
      <c r="C234" s="54">
        <v>0</v>
      </c>
      <c r="D234" s="54">
        <v>0</v>
      </c>
      <c r="E234" s="54">
        <v>0</v>
      </c>
      <c r="F234" s="54">
        <v>0</v>
      </c>
      <c r="G234" s="54">
        <v>0</v>
      </c>
      <c r="H234" s="54"/>
      <c r="I234" s="73">
        <f t="shared" si="11"/>
        <v>0</v>
      </c>
    </row>
    <row r="235" spans="1:9" ht="15">
      <c r="A235" s="9"/>
      <c r="B235" s="54">
        <v>0</v>
      </c>
      <c r="C235" s="54">
        <v>0</v>
      </c>
      <c r="D235" s="54">
        <v>0</v>
      </c>
      <c r="E235" s="54">
        <v>0</v>
      </c>
      <c r="F235" s="54">
        <v>0</v>
      </c>
      <c r="G235" s="54">
        <v>0</v>
      </c>
      <c r="H235" s="54"/>
      <c r="I235" s="73">
        <f t="shared" si="11"/>
        <v>0</v>
      </c>
    </row>
    <row r="236" spans="1:9" ht="15">
      <c r="A236" s="9"/>
      <c r="B236" s="54">
        <v>0</v>
      </c>
      <c r="C236" s="54">
        <v>0</v>
      </c>
      <c r="D236" s="54">
        <v>0</v>
      </c>
      <c r="E236" s="54">
        <v>0</v>
      </c>
      <c r="F236" s="54">
        <v>0</v>
      </c>
      <c r="G236" s="54">
        <v>0</v>
      </c>
      <c r="H236" s="54"/>
      <c r="I236" s="73">
        <f t="shared" si="11"/>
        <v>0</v>
      </c>
    </row>
    <row r="237" spans="1:9" ht="15">
      <c r="A237" s="9"/>
      <c r="B237" s="54">
        <v>0</v>
      </c>
      <c r="C237" s="54">
        <v>0</v>
      </c>
      <c r="D237" s="54">
        <v>0</v>
      </c>
      <c r="E237" s="54">
        <v>0</v>
      </c>
      <c r="F237" s="54">
        <v>0</v>
      </c>
      <c r="G237" s="54">
        <v>0</v>
      </c>
      <c r="H237" s="54"/>
      <c r="I237" s="73">
        <f t="shared" si="11"/>
        <v>0</v>
      </c>
    </row>
    <row r="238" spans="1:9" ht="15">
      <c r="A238" s="9"/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/>
      <c r="I238" s="73">
        <f t="shared" si="11"/>
        <v>0</v>
      </c>
    </row>
    <row r="239" spans="1:9" ht="15">
      <c r="A239" s="9"/>
      <c r="B239" s="54">
        <v>0</v>
      </c>
      <c r="C239" s="54">
        <v>0</v>
      </c>
      <c r="D239" s="54">
        <v>0</v>
      </c>
      <c r="E239" s="54">
        <v>0</v>
      </c>
      <c r="F239" s="54">
        <v>0</v>
      </c>
      <c r="G239" s="54">
        <v>0</v>
      </c>
      <c r="H239" s="54"/>
      <c r="I239" s="73">
        <f t="shared" si="11"/>
        <v>0</v>
      </c>
    </row>
    <row r="240" spans="1:9" ht="15">
      <c r="A240" s="9"/>
      <c r="B240" s="54">
        <v>0</v>
      </c>
      <c r="C240" s="54">
        <v>0</v>
      </c>
      <c r="D240" s="54">
        <v>0</v>
      </c>
      <c r="E240" s="54">
        <v>0</v>
      </c>
      <c r="F240" s="54">
        <v>0</v>
      </c>
      <c r="G240" s="54">
        <v>0</v>
      </c>
      <c r="H240" s="54"/>
      <c r="I240" s="73">
        <f t="shared" si="11"/>
        <v>0</v>
      </c>
    </row>
    <row r="241" spans="1:9" ht="15">
      <c r="A241" s="9"/>
      <c r="B241" s="54">
        <v>0</v>
      </c>
      <c r="C241" s="54">
        <v>0</v>
      </c>
      <c r="D241" s="54">
        <v>0</v>
      </c>
      <c r="E241" s="54">
        <v>0</v>
      </c>
      <c r="F241" s="54">
        <v>0</v>
      </c>
      <c r="G241" s="54">
        <v>0</v>
      </c>
      <c r="H241" s="54"/>
      <c r="I241" s="73">
        <f t="shared" si="11"/>
        <v>0</v>
      </c>
    </row>
    <row r="242" spans="1:9" ht="15">
      <c r="A242" s="9"/>
      <c r="B242" s="54">
        <v>0</v>
      </c>
      <c r="C242" s="54">
        <v>0</v>
      </c>
      <c r="D242" s="54">
        <v>0</v>
      </c>
      <c r="E242" s="54">
        <v>0</v>
      </c>
      <c r="F242" s="54">
        <v>0</v>
      </c>
      <c r="G242" s="54">
        <v>0</v>
      </c>
      <c r="H242" s="54"/>
      <c r="I242" s="73">
        <f t="shared" si="11"/>
        <v>0</v>
      </c>
    </row>
    <row r="243" spans="1:9" ht="15">
      <c r="A243" s="9"/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/>
      <c r="I243" s="73">
        <f t="shared" si="11"/>
        <v>0</v>
      </c>
    </row>
    <row r="244" spans="1:9" ht="15">
      <c r="A244" s="9"/>
      <c r="B244" s="54">
        <v>0</v>
      </c>
      <c r="C244" s="54">
        <v>0</v>
      </c>
      <c r="D244" s="54">
        <v>0</v>
      </c>
      <c r="E244" s="54">
        <v>0</v>
      </c>
      <c r="F244" s="54">
        <v>0</v>
      </c>
      <c r="G244" s="54">
        <v>0</v>
      </c>
      <c r="H244" s="54"/>
      <c r="I244" s="73">
        <f t="shared" si="11"/>
        <v>0</v>
      </c>
    </row>
    <row r="245" spans="1:9" ht="15">
      <c r="A245" s="9"/>
      <c r="B245" s="54">
        <v>0</v>
      </c>
      <c r="C245" s="54">
        <v>0</v>
      </c>
      <c r="D245" s="54">
        <v>0</v>
      </c>
      <c r="E245" s="54">
        <v>0</v>
      </c>
      <c r="F245" s="54">
        <v>0</v>
      </c>
      <c r="G245" s="54">
        <v>0</v>
      </c>
      <c r="H245" s="54"/>
      <c r="I245" s="73">
        <f t="shared" si="11"/>
        <v>0</v>
      </c>
    </row>
    <row r="246" spans="1:9" ht="15">
      <c r="A246" s="9"/>
      <c r="B246" s="54"/>
      <c r="C246" s="54"/>
      <c r="D246" s="54"/>
      <c r="E246" s="54"/>
      <c r="F246" s="54"/>
      <c r="G246" s="54"/>
      <c r="H246" s="54"/>
      <c r="I246" s="73"/>
    </row>
    <row r="247" spans="1:9" ht="15">
      <c r="A247" s="9"/>
      <c r="B247" s="54"/>
      <c r="C247" s="54"/>
      <c r="D247" s="54"/>
      <c r="E247" s="54"/>
      <c r="F247" s="54"/>
      <c r="G247" s="54"/>
      <c r="H247" s="54"/>
      <c r="I247" s="73"/>
    </row>
    <row r="248" spans="1:9" ht="15">
      <c r="A248" s="6" t="s">
        <v>68</v>
      </c>
      <c r="B248" s="73">
        <v>0</v>
      </c>
      <c r="C248" s="73">
        <v>0</v>
      </c>
      <c r="D248" s="73">
        <f>SUM(D226:D245)</f>
        <v>1920</v>
      </c>
      <c r="E248" s="73">
        <v>0</v>
      </c>
      <c r="F248" s="73">
        <v>0</v>
      </c>
      <c r="G248" s="73">
        <v>0</v>
      </c>
      <c r="H248" s="73"/>
      <c r="I248" s="73">
        <f>SUM(B248:G248)</f>
        <v>1920</v>
      </c>
    </row>
    <row r="249" spans="1:9" ht="15">
      <c r="A249" s="6" t="s">
        <v>55</v>
      </c>
      <c r="B249" s="73">
        <v>0</v>
      </c>
      <c r="C249" s="73">
        <v>0</v>
      </c>
      <c r="D249" s="73">
        <f>'[32]Mets et Mots d''Amou'!$C$11</f>
        <v>106.19999999999999</v>
      </c>
      <c r="E249" s="73">
        <v>0</v>
      </c>
      <c r="F249" s="73">
        <v>0</v>
      </c>
      <c r="G249" s="73">
        <v>0</v>
      </c>
      <c r="H249" s="73"/>
      <c r="I249" s="73">
        <f>SUM(B249:G249)</f>
        <v>106.19999999999999</v>
      </c>
    </row>
    <row r="250" spans="1:9" ht="15">
      <c r="A250" s="6" t="s">
        <v>69</v>
      </c>
      <c r="B250" s="64">
        <v>0</v>
      </c>
      <c r="C250" s="64">
        <v>0</v>
      </c>
      <c r="D250" s="64">
        <f>'[34]Mets et mot d''amou sept 21'!$H$217</f>
        <v>347</v>
      </c>
      <c r="E250" s="64">
        <v>0</v>
      </c>
      <c r="F250" s="64">
        <v>0</v>
      </c>
      <c r="G250" s="64">
        <v>0</v>
      </c>
      <c r="H250" s="64"/>
      <c r="I250" s="64">
        <f>SUM(B250:G250)</f>
        <v>347</v>
      </c>
    </row>
    <row r="251" spans="1:9" ht="15">
      <c r="A251" s="10" t="s">
        <v>67</v>
      </c>
      <c r="B251" s="55"/>
      <c r="C251" s="55"/>
      <c r="D251" s="55"/>
      <c r="E251" s="55"/>
      <c r="F251" s="55"/>
      <c r="G251" s="55"/>
      <c r="H251" s="55"/>
      <c r="I251" s="93"/>
    </row>
    <row r="252" spans="1:9" ht="15">
      <c r="A252" s="9"/>
      <c r="B252" s="54">
        <v>0</v>
      </c>
      <c r="C252" s="54">
        <v>0</v>
      </c>
      <c r="D252" s="54">
        <v>0</v>
      </c>
      <c r="E252" s="54">
        <v>0</v>
      </c>
      <c r="F252" s="54">
        <v>0</v>
      </c>
      <c r="G252" s="54">
        <v>0</v>
      </c>
      <c r="H252" s="54"/>
      <c r="I252" s="73">
        <f aca="true" t="shared" si="12" ref="I252:I262">SUM(B252:G252)</f>
        <v>0</v>
      </c>
    </row>
    <row r="253" spans="1:9" ht="15">
      <c r="A253" s="9"/>
      <c r="B253" s="54">
        <v>0</v>
      </c>
      <c r="C253" s="54">
        <v>0</v>
      </c>
      <c r="D253" s="54">
        <v>0</v>
      </c>
      <c r="E253" s="54">
        <v>0</v>
      </c>
      <c r="F253" s="54">
        <v>0</v>
      </c>
      <c r="G253" s="54">
        <v>0</v>
      </c>
      <c r="H253" s="54"/>
      <c r="I253" s="73">
        <f t="shared" si="12"/>
        <v>0</v>
      </c>
    </row>
    <row r="254" spans="1:9" ht="15">
      <c r="A254" s="9"/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/>
      <c r="I254" s="73">
        <f t="shared" si="12"/>
        <v>0</v>
      </c>
    </row>
    <row r="255" spans="1:9" ht="15">
      <c r="A255" s="9"/>
      <c r="B255" s="54">
        <v>0</v>
      </c>
      <c r="C255" s="54">
        <v>0</v>
      </c>
      <c r="D255" s="54">
        <v>0</v>
      </c>
      <c r="E255" s="54">
        <v>0</v>
      </c>
      <c r="F255" s="54">
        <v>0</v>
      </c>
      <c r="G255" s="54">
        <v>0</v>
      </c>
      <c r="H255" s="54"/>
      <c r="I255" s="73">
        <f t="shared" si="12"/>
        <v>0</v>
      </c>
    </row>
    <row r="256" spans="1:9" ht="15">
      <c r="A256" s="9"/>
      <c r="B256" s="54">
        <v>0</v>
      </c>
      <c r="C256" s="54">
        <v>0</v>
      </c>
      <c r="D256" s="54">
        <v>0</v>
      </c>
      <c r="E256" s="54">
        <v>0</v>
      </c>
      <c r="F256" s="54">
        <v>0</v>
      </c>
      <c r="G256" s="54">
        <v>0</v>
      </c>
      <c r="H256" s="54"/>
      <c r="I256" s="73">
        <f t="shared" si="12"/>
        <v>0</v>
      </c>
    </row>
    <row r="257" spans="1:9" ht="15">
      <c r="A257" s="9"/>
      <c r="B257" s="54">
        <v>0</v>
      </c>
      <c r="C257" s="54">
        <v>0</v>
      </c>
      <c r="D257" s="54">
        <v>0</v>
      </c>
      <c r="E257" s="54">
        <v>0</v>
      </c>
      <c r="F257" s="54">
        <v>0</v>
      </c>
      <c r="G257" s="54">
        <v>0</v>
      </c>
      <c r="H257" s="54"/>
      <c r="I257" s="73">
        <f t="shared" si="12"/>
        <v>0</v>
      </c>
    </row>
    <row r="258" spans="1:9" ht="15">
      <c r="A258" s="9"/>
      <c r="B258" s="54">
        <v>0</v>
      </c>
      <c r="C258" s="54">
        <v>0</v>
      </c>
      <c r="D258" s="54">
        <v>0</v>
      </c>
      <c r="E258" s="54">
        <v>0</v>
      </c>
      <c r="F258" s="54">
        <v>0</v>
      </c>
      <c r="G258" s="54">
        <v>0</v>
      </c>
      <c r="H258" s="54"/>
      <c r="I258" s="73">
        <f t="shared" si="12"/>
        <v>0</v>
      </c>
    </row>
    <row r="259" spans="1:9" ht="15">
      <c r="A259" s="9"/>
      <c r="B259" s="54">
        <v>0</v>
      </c>
      <c r="C259" s="54">
        <v>0</v>
      </c>
      <c r="D259" s="54">
        <v>0</v>
      </c>
      <c r="E259" s="54">
        <v>0</v>
      </c>
      <c r="F259" s="54">
        <v>0</v>
      </c>
      <c r="G259" s="54">
        <v>0</v>
      </c>
      <c r="H259" s="54"/>
      <c r="I259" s="73">
        <f t="shared" si="12"/>
        <v>0</v>
      </c>
    </row>
    <row r="260" spans="1:9" ht="15">
      <c r="A260" s="6" t="s">
        <v>68</v>
      </c>
      <c r="B260" s="73">
        <f aca="true" t="shared" si="13" ref="B260:G260">SUM(B252:B259)</f>
        <v>0</v>
      </c>
      <c r="C260" s="73">
        <f t="shared" si="13"/>
        <v>0</v>
      </c>
      <c r="D260" s="73">
        <f t="shared" si="13"/>
        <v>0</v>
      </c>
      <c r="E260" s="73">
        <f t="shared" si="13"/>
        <v>0</v>
      </c>
      <c r="F260" s="73">
        <f t="shared" si="13"/>
        <v>0</v>
      </c>
      <c r="G260" s="73">
        <f t="shared" si="13"/>
        <v>0</v>
      </c>
      <c r="H260" s="73"/>
      <c r="I260" s="73">
        <f t="shared" si="12"/>
        <v>0</v>
      </c>
    </row>
    <row r="261" spans="1:9" ht="15">
      <c r="A261" s="6" t="s">
        <v>55</v>
      </c>
      <c r="B261" s="73">
        <v>0</v>
      </c>
      <c r="C261" s="73">
        <v>0</v>
      </c>
      <c r="D261" s="73">
        <v>0</v>
      </c>
      <c r="E261" s="73">
        <v>0</v>
      </c>
      <c r="F261" s="73">
        <v>0</v>
      </c>
      <c r="G261" s="73">
        <v>0</v>
      </c>
      <c r="H261" s="73"/>
      <c r="I261" s="73">
        <f t="shared" si="12"/>
        <v>0</v>
      </c>
    </row>
    <row r="262" spans="1:9" ht="15">
      <c r="A262" s="6" t="s">
        <v>69</v>
      </c>
      <c r="B262" s="64">
        <v>0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/>
      <c r="I262" s="64">
        <f t="shared" si="12"/>
        <v>0</v>
      </c>
    </row>
    <row r="263" spans="1:9" ht="15">
      <c r="A263" s="10" t="s">
        <v>70</v>
      </c>
      <c r="B263" s="55"/>
      <c r="C263" s="55"/>
      <c r="D263" s="55"/>
      <c r="E263" s="55"/>
      <c r="F263" s="55"/>
      <c r="G263" s="55"/>
      <c r="H263" s="55"/>
      <c r="I263" s="93"/>
    </row>
    <row r="264" spans="1:9" ht="15">
      <c r="A264" s="8" t="s">
        <v>155</v>
      </c>
      <c r="B264" s="54">
        <v>0</v>
      </c>
      <c r="C264" s="54">
        <v>0</v>
      </c>
      <c r="D264" s="54">
        <v>0</v>
      </c>
      <c r="E264" s="54">
        <v>0</v>
      </c>
      <c r="F264" s="54">
        <v>0</v>
      </c>
      <c r="G264" s="54">
        <v>0</v>
      </c>
      <c r="H264" s="54"/>
      <c r="I264" s="73">
        <f aca="true" t="shared" si="14" ref="I264:I269">SUM(B264:G264)</f>
        <v>0</v>
      </c>
    </row>
    <row r="265" spans="1:9" ht="15">
      <c r="A265" s="116" t="s">
        <v>156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/>
      <c r="I265" s="73">
        <f t="shared" si="14"/>
        <v>0</v>
      </c>
    </row>
    <row r="266" spans="1:9" ht="15">
      <c r="A266" s="9"/>
      <c r="B266" s="54">
        <v>0</v>
      </c>
      <c r="C266" s="54">
        <v>0</v>
      </c>
      <c r="D266" s="54">
        <v>0</v>
      </c>
      <c r="E266" s="54">
        <v>0</v>
      </c>
      <c r="F266" s="54">
        <v>0</v>
      </c>
      <c r="G266" s="54">
        <v>0</v>
      </c>
      <c r="H266" s="54"/>
      <c r="I266" s="73">
        <f t="shared" si="14"/>
        <v>0</v>
      </c>
    </row>
    <row r="267" spans="1:9" ht="15">
      <c r="A267" s="9"/>
      <c r="B267" s="54">
        <v>0</v>
      </c>
      <c r="C267" s="54">
        <v>0</v>
      </c>
      <c r="D267" s="54">
        <v>0</v>
      </c>
      <c r="E267" s="54">
        <v>0</v>
      </c>
      <c r="F267" s="54">
        <v>0</v>
      </c>
      <c r="G267" s="54">
        <v>0</v>
      </c>
      <c r="H267" s="54"/>
      <c r="I267" s="73">
        <f t="shared" si="14"/>
        <v>0</v>
      </c>
    </row>
    <row r="268" spans="1:9" ht="15">
      <c r="A268" s="9"/>
      <c r="B268" s="54">
        <v>0</v>
      </c>
      <c r="C268" s="54">
        <v>0</v>
      </c>
      <c r="D268" s="54">
        <v>0</v>
      </c>
      <c r="E268" s="54">
        <v>0</v>
      </c>
      <c r="F268" s="54">
        <v>0</v>
      </c>
      <c r="G268" s="54">
        <v>0</v>
      </c>
      <c r="H268" s="54"/>
      <c r="I268" s="73">
        <f t="shared" si="14"/>
        <v>0</v>
      </c>
    </row>
    <row r="269" spans="1:9" ht="15">
      <c r="A269" s="9"/>
      <c r="B269" s="54">
        <v>0</v>
      </c>
      <c r="C269" s="54">
        <v>0</v>
      </c>
      <c r="D269" s="54">
        <v>0</v>
      </c>
      <c r="E269" s="54">
        <v>0</v>
      </c>
      <c r="F269" s="54">
        <v>0</v>
      </c>
      <c r="G269" s="54">
        <v>0</v>
      </c>
      <c r="H269" s="54"/>
      <c r="I269" s="73">
        <f t="shared" si="14"/>
        <v>0</v>
      </c>
    </row>
    <row r="270" spans="1:9" ht="15">
      <c r="A270" s="9"/>
      <c r="B270" s="54"/>
      <c r="C270" s="54"/>
      <c r="D270" s="54"/>
      <c r="E270" s="54"/>
      <c r="F270" s="54"/>
      <c r="G270" s="54"/>
      <c r="H270" s="54"/>
      <c r="I270" s="73"/>
    </row>
    <row r="271" spans="1:9" ht="15">
      <c r="A271" s="9"/>
      <c r="B271" s="54"/>
      <c r="C271" s="54"/>
      <c r="D271" s="54"/>
      <c r="E271" s="54"/>
      <c r="F271" s="54"/>
      <c r="G271" s="54"/>
      <c r="H271" s="54"/>
      <c r="I271" s="73"/>
    </row>
    <row r="272" spans="1:9" ht="15">
      <c r="A272" s="9"/>
      <c r="B272" s="54">
        <v>0</v>
      </c>
      <c r="C272" s="54">
        <v>0</v>
      </c>
      <c r="D272" s="54">
        <v>0</v>
      </c>
      <c r="E272" s="54">
        <v>0</v>
      </c>
      <c r="F272" s="54">
        <v>0</v>
      </c>
      <c r="G272" s="54">
        <v>0</v>
      </c>
      <c r="H272" s="54"/>
      <c r="I272" s="73">
        <f>SUM(B272:G272)</f>
        <v>0</v>
      </c>
    </row>
    <row r="273" spans="1:9" ht="15">
      <c r="A273" s="6" t="s">
        <v>68</v>
      </c>
      <c r="B273" s="73">
        <f aca="true" t="shared" si="15" ref="B273:G273">SUM(B264:B272)</f>
        <v>0</v>
      </c>
      <c r="C273" s="73">
        <f t="shared" si="15"/>
        <v>0</v>
      </c>
      <c r="D273" s="73">
        <f t="shared" si="15"/>
        <v>0</v>
      </c>
      <c r="E273" s="73">
        <f t="shared" si="15"/>
        <v>0</v>
      </c>
      <c r="F273" s="73">
        <f t="shared" si="15"/>
        <v>0</v>
      </c>
      <c r="G273" s="73">
        <f t="shared" si="15"/>
        <v>0</v>
      </c>
      <c r="H273" s="73"/>
      <c r="I273" s="73">
        <f>SUM(B273:G273)</f>
        <v>0</v>
      </c>
    </row>
    <row r="274" spans="1:9" ht="15">
      <c r="A274" s="6" t="s">
        <v>55</v>
      </c>
      <c r="B274" s="73">
        <v>0</v>
      </c>
      <c r="C274" s="73">
        <v>0</v>
      </c>
      <c r="D274" s="73">
        <v>0</v>
      </c>
      <c r="E274" s="73">
        <v>0</v>
      </c>
      <c r="F274" s="73">
        <v>0</v>
      </c>
      <c r="G274" s="73">
        <v>0</v>
      </c>
      <c r="H274" s="73"/>
      <c r="I274" s="73">
        <f>SUM(B274:G274)</f>
        <v>0</v>
      </c>
    </row>
    <row r="275" spans="1:9" ht="15">
      <c r="A275" s="6" t="s">
        <v>69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64">
        <v>0</v>
      </c>
      <c r="H275" s="64"/>
      <c r="I275" s="64">
        <f>SUM(B275:G275)</f>
        <v>0</v>
      </c>
    </row>
    <row r="276" spans="2:9" ht="15">
      <c r="B276" s="62"/>
      <c r="C276" s="62"/>
      <c r="D276" s="62"/>
      <c r="E276" s="62"/>
      <c r="F276" s="62"/>
      <c r="G276" s="62"/>
      <c r="H276" s="62"/>
      <c r="I276" s="95"/>
    </row>
    <row r="277" spans="1:9" ht="15">
      <c r="A277" s="163" t="s">
        <v>11</v>
      </c>
      <c r="B277" s="163"/>
      <c r="C277" s="163"/>
      <c r="D277" s="163"/>
      <c r="E277" s="163"/>
      <c r="F277" s="163"/>
      <c r="G277" s="163"/>
      <c r="H277" s="163"/>
      <c r="I277" s="163"/>
    </row>
    <row r="278" spans="1:9" ht="15">
      <c r="A278" s="164" t="s">
        <v>1</v>
      </c>
      <c r="B278" s="164"/>
      <c r="C278" s="164"/>
      <c r="D278" s="164"/>
      <c r="E278" s="164"/>
      <c r="F278" s="164"/>
      <c r="G278" s="164"/>
      <c r="H278" s="164"/>
      <c r="I278" s="164"/>
    </row>
    <row r="279" spans="1:9" ht="30">
      <c r="A279" s="6" t="s">
        <v>100</v>
      </c>
      <c r="B279" s="19">
        <v>4</v>
      </c>
      <c r="C279" s="19">
        <v>0</v>
      </c>
      <c r="D279" s="19">
        <v>0</v>
      </c>
      <c r="E279" s="19">
        <v>0</v>
      </c>
      <c r="F279" s="16"/>
      <c r="G279" s="16"/>
      <c r="H279" s="16"/>
      <c r="I279" s="35">
        <f>SUM(B279:G279)</f>
        <v>4</v>
      </c>
    </row>
    <row r="280" spans="1:9" ht="15">
      <c r="A280" s="6" t="s">
        <v>10</v>
      </c>
      <c r="B280" s="19">
        <v>0</v>
      </c>
      <c r="C280" s="19">
        <v>0</v>
      </c>
      <c r="D280" s="19">
        <v>0</v>
      </c>
      <c r="E280" s="19">
        <v>0</v>
      </c>
      <c r="F280" s="16"/>
      <c r="G280" s="16"/>
      <c r="H280" s="16"/>
      <c r="I280" s="35">
        <f>SUM(B280:G280)</f>
        <v>0</v>
      </c>
    </row>
    <row r="281" spans="1:9" ht="15">
      <c r="A281" s="6" t="s">
        <v>9</v>
      </c>
      <c r="B281" s="19">
        <v>1</v>
      </c>
      <c r="C281" s="16"/>
      <c r="D281" s="16"/>
      <c r="E281" s="16"/>
      <c r="F281" s="16"/>
      <c r="G281" s="16"/>
      <c r="H281" s="16"/>
      <c r="I281" s="35">
        <f>SUM(B281:G281)</f>
        <v>1</v>
      </c>
    </row>
    <row r="282" spans="1:9" ht="15">
      <c r="A282" s="164" t="s">
        <v>2</v>
      </c>
      <c r="B282" s="164"/>
      <c r="C282" s="164"/>
      <c r="D282" s="164"/>
      <c r="E282" s="164"/>
      <c r="F282" s="164"/>
      <c r="G282" s="164"/>
      <c r="H282" s="164"/>
      <c r="I282" s="164"/>
    </row>
    <row r="283" spans="1:9" ht="15">
      <c r="A283" s="6" t="s">
        <v>3</v>
      </c>
      <c r="B283" s="19">
        <v>0</v>
      </c>
      <c r="C283" s="19">
        <v>0</v>
      </c>
      <c r="D283" s="19">
        <v>0</v>
      </c>
      <c r="E283" s="16"/>
      <c r="F283" s="16"/>
      <c r="G283" s="16"/>
      <c r="H283" s="16"/>
      <c r="I283" s="35">
        <f>SUM(B283:G283)</f>
        <v>0</v>
      </c>
    </row>
    <row r="284" spans="1:9" ht="30">
      <c r="A284" s="6" t="s">
        <v>4</v>
      </c>
      <c r="B284" s="19">
        <v>0</v>
      </c>
      <c r="C284" s="19">
        <v>0</v>
      </c>
      <c r="D284" s="19">
        <v>0</v>
      </c>
      <c r="E284" s="16"/>
      <c r="F284" s="16"/>
      <c r="G284" s="16"/>
      <c r="H284" s="16"/>
      <c r="I284" s="35">
        <f>SUM(B284:G284)</f>
        <v>0</v>
      </c>
    </row>
    <row r="285" spans="1:9" ht="18.75" customHeight="1">
      <c r="A285" t="s">
        <v>12</v>
      </c>
      <c r="B285" s="17">
        <v>0</v>
      </c>
      <c r="C285" s="17">
        <v>0</v>
      </c>
      <c r="D285" s="17">
        <v>0</v>
      </c>
      <c r="E285" s="16"/>
      <c r="F285" s="16"/>
      <c r="G285" s="16"/>
      <c r="H285" s="16"/>
      <c r="I285" s="35">
        <f>SUM(B285:G285)</f>
        <v>0</v>
      </c>
    </row>
    <row r="286" spans="1:9" ht="15" customHeight="1">
      <c r="A286" t="s">
        <v>6</v>
      </c>
      <c r="B286" s="31">
        <v>0</v>
      </c>
      <c r="C286" s="31">
        <v>0</v>
      </c>
      <c r="D286" s="31">
        <v>0</v>
      </c>
      <c r="E286" s="16"/>
      <c r="F286" s="16"/>
      <c r="G286" s="16"/>
      <c r="H286" s="16"/>
      <c r="I286" s="35">
        <f>SUM(B286:G286)</f>
        <v>0</v>
      </c>
    </row>
    <row r="287" spans="1:9" ht="15" customHeight="1">
      <c r="A287" s="164" t="s">
        <v>5</v>
      </c>
      <c r="B287" s="164"/>
      <c r="C287" s="164"/>
      <c r="D287" s="164"/>
      <c r="E287" s="164"/>
      <c r="F287" s="164"/>
      <c r="G287" s="164"/>
      <c r="H287" s="164"/>
      <c r="I287" s="164"/>
    </row>
    <row r="288" spans="1:9" ht="15">
      <c r="A288" s="7" t="s">
        <v>107</v>
      </c>
      <c r="B288" s="70">
        <v>0</v>
      </c>
      <c r="C288" s="16"/>
      <c r="D288" s="16"/>
      <c r="E288" s="16"/>
      <c r="F288" s="16"/>
      <c r="G288" s="16"/>
      <c r="H288" s="16"/>
      <c r="I288" s="69">
        <f>SUM(B288:G288)</f>
        <v>0</v>
      </c>
    </row>
    <row r="289" spans="1:9" ht="15">
      <c r="A289" s="13" t="s">
        <v>108</v>
      </c>
      <c r="B289" s="70">
        <v>0</v>
      </c>
      <c r="C289" s="16"/>
      <c r="D289" s="16"/>
      <c r="E289" s="16"/>
      <c r="F289" s="16"/>
      <c r="G289" s="16"/>
      <c r="H289" s="16"/>
      <c r="I289" s="69">
        <f>SUM(B289:G289)</f>
        <v>0</v>
      </c>
    </row>
    <row r="290" spans="1:9" ht="15">
      <c r="A290" s="13" t="s">
        <v>109</v>
      </c>
      <c r="B290" s="70">
        <v>0</v>
      </c>
      <c r="C290" s="16"/>
      <c r="D290" s="16"/>
      <c r="E290" s="16"/>
      <c r="F290" s="16"/>
      <c r="G290" s="16"/>
      <c r="H290" s="16"/>
      <c r="I290" s="69">
        <f>SUM(B290:G290)</f>
        <v>0</v>
      </c>
    </row>
    <row r="291" spans="1:9" ht="15">
      <c r="A291" s="13" t="s">
        <v>110</v>
      </c>
      <c r="B291" s="70">
        <v>0</v>
      </c>
      <c r="C291" s="16"/>
      <c r="D291" s="16"/>
      <c r="E291" s="16"/>
      <c r="F291" s="16"/>
      <c r="G291" s="16"/>
      <c r="H291" s="16"/>
      <c r="I291" s="69">
        <f>SUM(B291:G291)</f>
        <v>0</v>
      </c>
    </row>
    <row r="292" spans="1:9" ht="15">
      <c r="A292" s="7" t="s">
        <v>106</v>
      </c>
      <c r="B292" s="70">
        <v>0</v>
      </c>
      <c r="C292" s="16"/>
      <c r="D292" s="16"/>
      <c r="E292" s="16"/>
      <c r="F292" s="16"/>
      <c r="G292" s="16"/>
      <c r="H292" s="16"/>
      <c r="I292" s="69">
        <f>SUM(B292:G292)</f>
        <v>0</v>
      </c>
    </row>
    <row r="293" spans="1:9" ht="15">
      <c r="A293" s="165" t="s">
        <v>96</v>
      </c>
      <c r="B293" s="165"/>
      <c r="C293" s="165"/>
      <c r="D293" s="165"/>
      <c r="E293" s="165"/>
      <c r="F293" s="165"/>
      <c r="G293" s="165"/>
      <c r="H293" s="165"/>
      <c r="I293" s="165"/>
    </row>
    <row r="294" spans="1:9" ht="15">
      <c r="A294" s="12" t="s">
        <v>97</v>
      </c>
      <c r="B294" s="17"/>
      <c r="C294" s="17"/>
      <c r="D294" s="17"/>
      <c r="E294" s="62"/>
      <c r="F294" s="62"/>
      <c r="G294" s="62"/>
      <c r="H294" s="62"/>
      <c r="I294" s="68"/>
    </row>
    <row r="295" spans="1:9" ht="15">
      <c r="A295" s="45" t="s">
        <v>98</v>
      </c>
      <c r="B295" s="17"/>
      <c r="C295" s="17" t="s">
        <v>200</v>
      </c>
      <c r="D295" s="17"/>
      <c r="E295" s="16"/>
      <c r="F295" s="16"/>
      <c r="G295" s="16"/>
      <c r="H295" s="16"/>
      <c r="I295" s="68"/>
    </row>
    <row r="296" spans="1:9" ht="15">
      <c r="A296" s="45" t="s">
        <v>99</v>
      </c>
      <c r="B296" s="17"/>
      <c r="C296" s="17" t="s">
        <v>175</v>
      </c>
      <c r="D296" s="17"/>
      <c r="E296" s="16"/>
      <c r="F296" s="16"/>
      <c r="G296" s="16"/>
      <c r="H296" s="16"/>
      <c r="I296" s="68"/>
    </row>
    <row r="297" spans="1:9" ht="15">
      <c r="A297" s="45" t="s">
        <v>111</v>
      </c>
      <c r="B297" s="17">
        <v>0</v>
      </c>
      <c r="C297" s="17">
        <v>1</v>
      </c>
      <c r="D297" s="17">
        <v>0</v>
      </c>
      <c r="E297" s="16"/>
      <c r="F297" s="16"/>
      <c r="G297" s="16"/>
      <c r="H297" s="16"/>
      <c r="I297" s="68">
        <f>SUM(B297:G297)</f>
        <v>1</v>
      </c>
    </row>
    <row r="298" spans="1:9" ht="15">
      <c r="A298" s="45" t="s">
        <v>98</v>
      </c>
      <c r="B298" s="17"/>
      <c r="C298" s="17"/>
      <c r="D298" s="17"/>
      <c r="E298" s="16"/>
      <c r="F298" s="16"/>
      <c r="G298" s="16"/>
      <c r="H298" s="16"/>
      <c r="I298" s="68"/>
    </row>
    <row r="299" spans="1:9" ht="15">
      <c r="A299" s="45" t="s">
        <v>99</v>
      </c>
      <c r="B299" s="17"/>
      <c r="C299" s="17"/>
      <c r="D299" s="17"/>
      <c r="E299" s="16"/>
      <c r="F299" s="16"/>
      <c r="G299" s="16"/>
      <c r="H299" s="16"/>
      <c r="I299" s="68"/>
    </row>
    <row r="300" spans="1:9" ht="15">
      <c r="A300" s="45" t="s">
        <v>111</v>
      </c>
      <c r="B300" s="17">
        <v>0</v>
      </c>
      <c r="C300" s="17">
        <v>0</v>
      </c>
      <c r="D300" s="17">
        <v>0</v>
      </c>
      <c r="E300" s="16"/>
      <c r="F300" s="16"/>
      <c r="G300" s="16"/>
      <c r="H300" s="16"/>
      <c r="I300" s="68">
        <f>SUM(B300:G300)</f>
        <v>0</v>
      </c>
    </row>
    <row r="301" spans="1:9" ht="15">
      <c r="A301" s="45" t="s">
        <v>98</v>
      </c>
      <c r="B301" s="17"/>
      <c r="C301" s="17"/>
      <c r="D301" s="17"/>
      <c r="E301" s="16"/>
      <c r="F301" s="16"/>
      <c r="G301" s="16"/>
      <c r="H301" s="16"/>
      <c r="I301" s="68"/>
    </row>
    <row r="302" spans="1:9" ht="15">
      <c r="A302" s="45" t="s">
        <v>99</v>
      </c>
      <c r="B302" s="17"/>
      <c r="C302" s="17"/>
      <c r="D302" s="17"/>
      <c r="E302" s="16"/>
      <c r="F302" s="16"/>
      <c r="G302" s="16"/>
      <c r="H302" s="16"/>
      <c r="I302" s="68"/>
    </row>
    <row r="303" spans="1:9" ht="15">
      <c r="A303" s="45" t="s">
        <v>111</v>
      </c>
      <c r="B303" s="17">
        <v>0</v>
      </c>
      <c r="C303" s="17">
        <v>0</v>
      </c>
      <c r="D303" s="17">
        <v>0</v>
      </c>
      <c r="E303" s="16"/>
      <c r="F303" s="16"/>
      <c r="G303" s="16"/>
      <c r="H303" s="16"/>
      <c r="I303" s="68">
        <f>SUM(B303:G303)</f>
        <v>0</v>
      </c>
    </row>
    <row r="304" spans="1:9" ht="15">
      <c r="A304" s="166" t="s">
        <v>165</v>
      </c>
      <c r="B304" s="166"/>
      <c r="C304" s="166"/>
      <c r="D304" s="166"/>
      <c r="E304" s="166"/>
      <c r="F304" s="166"/>
      <c r="G304" s="166"/>
      <c r="H304" s="166"/>
      <c r="I304" s="166"/>
    </row>
    <row r="305" spans="1:9" s="123" customFormat="1" ht="15">
      <c r="A305" s="126" t="s">
        <v>170</v>
      </c>
      <c r="B305" s="122"/>
      <c r="C305" s="122"/>
      <c r="D305" s="122"/>
      <c r="E305" s="122"/>
      <c r="F305" s="122"/>
      <c r="G305" s="122"/>
      <c r="H305" s="122"/>
      <c r="I305" s="122"/>
    </row>
    <row r="306" spans="1:9" ht="15">
      <c r="A306" s="118" t="s">
        <v>166</v>
      </c>
      <c r="B306" s="119"/>
      <c r="C306" s="120"/>
      <c r="D306" s="120"/>
      <c r="E306" s="120"/>
      <c r="F306" s="120"/>
      <c r="G306" s="120"/>
      <c r="H306" s="120"/>
      <c r="I306" s="117">
        <f>SUM(B306)</f>
        <v>0</v>
      </c>
    </row>
    <row r="307" spans="1:9" ht="15">
      <c r="A307" s="118" t="s">
        <v>167</v>
      </c>
      <c r="B307" s="119"/>
      <c r="C307" s="120"/>
      <c r="D307" s="120"/>
      <c r="E307" s="120"/>
      <c r="F307" s="120"/>
      <c r="G307" s="120"/>
      <c r="H307" s="120"/>
      <c r="I307" s="117">
        <f>SUM(B307)</f>
        <v>0</v>
      </c>
    </row>
    <row r="308" spans="1:9" ht="15">
      <c r="A308" s="118" t="s">
        <v>168</v>
      </c>
      <c r="B308" s="117"/>
      <c r="C308" s="120"/>
      <c r="D308" s="120"/>
      <c r="E308" s="120"/>
      <c r="F308" s="120"/>
      <c r="G308" s="120"/>
      <c r="H308" s="120"/>
      <c r="I308" s="117">
        <f>SUM(B308)</f>
        <v>0</v>
      </c>
    </row>
    <row r="309" spans="1:9" ht="15">
      <c r="A309" s="118" t="s">
        <v>169</v>
      </c>
      <c r="B309" s="121"/>
      <c r="C309" s="120"/>
      <c r="D309" s="120"/>
      <c r="E309" s="120"/>
      <c r="F309" s="120"/>
      <c r="G309" s="120"/>
      <c r="H309" s="120"/>
      <c r="I309" s="117">
        <f>SUM(B309)</f>
        <v>0</v>
      </c>
    </row>
    <row r="310" spans="1:9" ht="15">
      <c r="A310" s="125" t="s">
        <v>171</v>
      </c>
      <c r="B310" s="121"/>
      <c r="C310" s="117"/>
      <c r="D310" s="117"/>
      <c r="E310" s="117"/>
      <c r="F310" s="117"/>
      <c r="I310" s="117"/>
    </row>
    <row r="311" spans="1:9" ht="15">
      <c r="A311" s="118" t="s">
        <v>166</v>
      </c>
      <c r="B311" s="120"/>
      <c r="C311" s="120"/>
      <c r="D311" s="118"/>
      <c r="E311" s="120"/>
      <c r="F311" s="120"/>
      <c r="G311" s="120"/>
      <c r="H311" s="120"/>
      <c r="I311" s="117">
        <f>SUM(B311)</f>
        <v>0</v>
      </c>
    </row>
    <row r="312" spans="1:9" ht="15">
      <c r="A312" s="118" t="s">
        <v>167</v>
      </c>
      <c r="B312" s="120"/>
      <c r="C312" s="120"/>
      <c r="D312" s="118"/>
      <c r="E312" s="120"/>
      <c r="F312" s="120"/>
      <c r="G312" s="120"/>
      <c r="H312" s="120"/>
      <c r="I312" s="117">
        <f>SUM(B312)</f>
        <v>0</v>
      </c>
    </row>
    <row r="313" spans="1:9" ht="15">
      <c r="A313" s="118" t="s">
        <v>168</v>
      </c>
      <c r="B313" s="120"/>
      <c r="C313" s="120"/>
      <c r="D313" s="118"/>
      <c r="E313" s="120"/>
      <c r="F313" s="120"/>
      <c r="G313" s="120"/>
      <c r="H313" s="120"/>
      <c r="I313" s="117">
        <f>SUM(B313)</f>
        <v>0</v>
      </c>
    </row>
    <row r="314" spans="1:9" ht="15">
      <c r="A314" s="118" t="s">
        <v>169</v>
      </c>
      <c r="B314" s="120"/>
      <c r="C314" s="120"/>
      <c r="D314" s="118"/>
      <c r="E314" s="120"/>
      <c r="F314" s="120"/>
      <c r="G314" s="120"/>
      <c r="H314" s="120"/>
      <c r="I314" s="117">
        <f>SUM(B314)</f>
        <v>0</v>
      </c>
    </row>
    <row r="315" spans="1:9" ht="15">
      <c r="A315" s="117"/>
      <c r="B315" s="117"/>
      <c r="C315" s="117"/>
      <c r="D315" s="117"/>
      <c r="E315" s="117"/>
      <c r="F315" s="117"/>
      <c r="I315" s="117"/>
    </row>
    <row r="316" spans="1:9" ht="15">
      <c r="A316" s="125" t="s">
        <v>172</v>
      </c>
      <c r="B316" s="125"/>
      <c r="C316" s="125"/>
      <c r="D316" s="125"/>
      <c r="E316" s="125"/>
      <c r="F316" s="125"/>
      <c r="I316" s="125"/>
    </row>
    <row r="317" spans="1:9" ht="15">
      <c r="A317" s="118" t="s">
        <v>166</v>
      </c>
      <c r="B317" s="120"/>
      <c r="C317" s="120"/>
      <c r="D317" s="120"/>
      <c r="E317" s="120"/>
      <c r="F317" s="120"/>
      <c r="G317" s="120"/>
      <c r="H317" s="120"/>
      <c r="I317" s="124">
        <f>I306+I311</f>
        <v>0</v>
      </c>
    </row>
    <row r="318" spans="1:9" ht="15">
      <c r="A318" s="118" t="s">
        <v>167</v>
      </c>
      <c r="B318" s="120"/>
      <c r="C318" s="120"/>
      <c r="D318" s="120"/>
      <c r="E318" s="120"/>
      <c r="F318" s="120"/>
      <c r="G318" s="120"/>
      <c r="H318" s="120"/>
      <c r="I318" s="124">
        <f>I307+I312</f>
        <v>0</v>
      </c>
    </row>
    <row r="319" spans="1:9" ht="15">
      <c r="A319" s="118" t="s">
        <v>168</v>
      </c>
      <c r="B319" s="120"/>
      <c r="C319" s="120"/>
      <c r="D319" s="120"/>
      <c r="E319" s="120"/>
      <c r="F319" s="120"/>
      <c r="G319" s="120"/>
      <c r="H319" s="120"/>
      <c r="I319" s="124">
        <f>I308+I313</f>
        <v>0</v>
      </c>
    </row>
    <row r="320" spans="1:9" ht="15">
      <c r="A320" s="118" t="s">
        <v>169</v>
      </c>
      <c r="B320" s="120"/>
      <c r="C320" s="120"/>
      <c r="D320" s="120"/>
      <c r="E320" s="120"/>
      <c r="F320" s="120"/>
      <c r="G320" s="120"/>
      <c r="H320" s="120"/>
      <c r="I320" s="124">
        <f>I309+I314</f>
        <v>0</v>
      </c>
    </row>
    <row r="321" spans="1:9" ht="15">
      <c r="A321" s="162"/>
      <c r="B321" s="162"/>
      <c r="C321" s="162"/>
      <c r="D321" s="162"/>
      <c r="E321" s="162"/>
      <c r="F321" s="162"/>
      <c r="G321" s="162"/>
      <c r="H321" s="162"/>
      <c r="I321" s="162"/>
    </row>
    <row r="322" spans="1:9" ht="15">
      <c r="A322" s="162"/>
      <c r="B322" s="162"/>
      <c r="C322" s="162"/>
      <c r="D322" s="162"/>
      <c r="E322" s="162"/>
      <c r="F322" s="162"/>
      <c r="G322" s="162"/>
      <c r="H322" s="162"/>
      <c r="I322" s="162"/>
    </row>
    <row r="323" spans="1:9" ht="15">
      <c r="A323" s="162"/>
      <c r="B323" s="162"/>
      <c r="C323" s="162"/>
      <c r="D323" s="162"/>
      <c r="E323" s="162"/>
      <c r="F323" s="162"/>
      <c r="G323" s="162"/>
      <c r="H323" s="162"/>
      <c r="I323" s="162"/>
    </row>
    <row r="324" spans="1:9" ht="15">
      <c r="A324" s="162"/>
      <c r="B324" s="162"/>
      <c r="C324" s="162"/>
      <c r="D324" s="162"/>
      <c r="E324" s="162"/>
      <c r="F324" s="162"/>
      <c r="G324" s="162"/>
      <c r="H324" s="162"/>
      <c r="I324" s="162"/>
    </row>
    <row r="325" spans="1:9" ht="15">
      <c r="A325" s="162"/>
      <c r="B325" s="162"/>
      <c r="C325" s="162"/>
      <c r="D325" s="162"/>
      <c r="E325" s="162"/>
      <c r="F325" s="162"/>
      <c r="G325" s="162"/>
      <c r="H325" s="162"/>
      <c r="I325" s="162"/>
    </row>
    <row r="326" spans="1:9" ht="15">
      <c r="A326" s="162"/>
      <c r="B326" s="162"/>
      <c r="C326" s="162"/>
      <c r="D326" s="162"/>
      <c r="E326" s="162"/>
      <c r="F326" s="162"/>
      <c r="G326" s="162"/>
      <c r="H326" s="162"/>
      <c r="I326" s="162"/>
    </row>
    <row r="327" spans="1:9" ht="15">
      <c r="A327" s="162"/>
      <c r="B327" s="162"/>
      <c r="C327" s="162"/>
      <c r="D327" s="162"/>
      <c r="E327" s="162"/>
      <c r="F327" s="162"/>
      <c r="G327" s="162"/>
      <c r="H327" s="162"/>
      <c r="I327" s="162"/>
    </row>
    <row r="328" spans="1:9" ht="15">
      <c r="A328" s="162"/>
      <c r="B328" s="162"/>
      <c r="C328" s="162"/>
      <c r="D328" s="162"/>
      <c r="E328" s="162"/>
      <c r="F328" s="162"/>
      <c r="G328" s="162"/>
      <c r="H328" s="162"/>
      <c r="I328" s="162"/>
    </row>
    <row r="329" spans="1:9" ht="15">
      <c r="A329" s="162"/>
      <c r="B329" s="162"/>
      <c r="C329" s="162"/>
      <c r="D329" s="162"/>
      <c r="E329" s="162"/>
      <c r="F329" s="162"/>
      <c r="G329" s="162"/>
      <c r="H329" s="162"/>
      <c r="I329" s="162"/>
    </row>
    <row r="330" spans="1:9" ht="15">
      <c r="A330" s="162"/>
      <c r="B330" s="162"/>
      <c r="C330" s="162"/>
      <c r="D330" s="162"/>
      <c r="E330" s="162"/>
      <c r="F330" s="162"/>
      <c r="G330" s="162"/>
      <c r="H330" s="162"/>
      <c r="I330" s="162"/>
    </row>
    <row r="331" spans="1:9" ht="15">
      <c r="A331" s="162"/>
      <c r="B331" s="162"/>
      <c r="C331" s="162"/>
      <c r="D331" s="162"/>
      <c r="E331" s="162"/>
      <c r="F331" s="162"/>
      <c r="G331" s="162"/>
      <c r="H331" s="162"/>
      <c r="I331" s="162"/>
    </row>
    <row r="332" spans="1:9" ht="15">
      <c r="A332" s="162"/>
      <c r="B332" s="162"/>
      <c r="C332" s="162"/>
      <c r="D332" s="162"/>
      <c r="E332" s="162"/>
      <c r="F332" s="162"/>
      <c r="G332" s="162"/>
      <c r="H332" s="162"/>
      <c r="I332" s="162"/>
    </row>
    <row r="333" spans="1:9" ht="15">
      <c r="A333" s="162"/>
      <c r="B333" s="162"/>
      <c r="C333" s="162"/>
      <c r="D333" s="162"/>
      <c r="E333" s="162"/>
      <c r="F333" s="162"/>
      <c r="G333" s="162"/>
      <c r="H333" s="162"/>
      <c r="I333" s="162"/>
    </row>
    <row r="334" spans="1:9" ht="15">
      <c r="A334" s="162"/>
      <c r="B334" s="162"/>
      <c r="C334" s="162"/>
      <c r="D334" s="162"/>
      <c r="E334" s="162"/>
      <c r="F334" s="162"/>
      <c r="G334" s="162"/>
      <c r="H334" s="162"/>
      <c r="I334" s="162"/>
    </row>
    <row r="335" spans="1:9" ht="15">
      <c r="A335" s="162"/>
      <c r="B335" s="162"/>
      <c r="C335" s="162"/>
      <c r="D335" s="162"/>
      <c r="E335" s="162"/>
      <c r="F335" s="162"/>
      <c r="G335" s="162"/>
      <c r="H335" s="162"/>
      <c r="I335" s="162"/>
    </row>
  </sheetData>
  <sheetProtection/>
  <mergeCells count="33">
    <mergeCell ref="A12:I12"/>
    <mergeCell ref="A14:I14"/>
    <mergeCell ref="A24:I24"/>
    <mergeCell ref="A27:I27"/>
    <mergeCell ref="A30:I30"/>
    <mergeCell ref="A31:I31"/>
    <mergeCell ref="A70:I70"/>
    <mergeCell ref="A84:I84"/>
    <mergeCell ref="A119:I119"/>
    <mergeCell ref="A191:I191"/>
    <mergeCell ref="A197:I197"/>
    <mergeCell ref="A200:I200"/>
    <mergeCell ref="A277:I277"/>
    <mergeCell ref="A278:I278"/>
    <mergeCell ref="A282:I282"/>
    <mergeCell ref="A287:I287"/>
    <mergeCell ref="A293:I293"/>
    <mergeCell ref="A304:I304"/>
    <mergeCell ref="A321:I321"/>
    <mergeCell ref="A322:I322"/>
    <mergeCell ref="A323:I323"/>
    <mergeCell ref="A324:I324"/>
    <mergeCell ref="A325:I325"/>
    <mergeCell ref="A326:I326"/>
    <mergeCell ref="A333:I333"/>
    <mergeCell ref="A334:I334"/>
    <mergeCell ref="A335:I335"/>
    <mergeCell ref="A327:I327"/>
    <mergeCell ref="A328:I328"/>
    <mergeCell ref="A329:I329"/>
    <mergeCell ref="A330:I330"/>
    <mergeCell ref="A331:I331"/>
    <mergeCell ref="A332:I332"/>
  </mergeCells>
  <printOptions gridLines="1"/>
  <pageMargins left="0.11811023622047245" right="0.11811023622047245" top="0.1968503937007874" bottom="0.1968503937007874" header="0.11811023622047245" footer="0.11811023622047245"/>
  <pageSetup fitToHeight="0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DE TOURISME</dc:creator>
  <cp:keywords/>
  <dc:description/>
  <cp:lastModifiedBy>Gisèle Fray</cp:lastModifiedBy>
  <cp:lastPrinted>2018-11-06T14:42:24Z</cp:lastPrinted>
  <dcterms:created xsi:type="dcterms:W3CDTF">2012-11-14T15:05:17Z</dcterms:created>
  <dcterms:modified xsi:type="dcterms:W3CDTF">2022-02-22T16:03:02Z</dcterms:modified>
  <cp:category/>
  <cp:version/>
  <cp:contentType/>
  <cp:contentStatus/>
</cp:coreProperties>
</file>